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NLTK" sheetId="24" r:id="rId1"/>
    <sheet name="NLKT" sheetId="26" r:id="rId2"/>
    <sheet name="NVVP" sheetId="25" r:id="rId3"/>
    <sheet name="Toan P5" sheetId="23" r:id="rId4"/>
    <sheet name="LKT" sheetId="6" r:id="rId5"/>
    <sheet name="Sheet2" sheetId="2" r:id="rId6"/>
    <sheet name="Sheet3" sheetId="3" r:id="rId7"/>
  </sheets>
  <definedNames>
    <definedName name="_Fill" localSheetId="1" hidden="1">#REF!</definedName>
    <definedName name="_Fill" localSheetId="0" hidden="1">#REF!</definedName>
    <definedName name="_Fill" localSheetId="2" hidden="1">#REF!</definedName>
    <definedName name="_Fill" localSheetId="3" hidden="1">#REF!</definedName>
    <definedName name="_Fill" hidden="1">#REF!</definedName>
    <definedName name="_xlnm._FilterDatabase" localSheetId="4" hidden="1">LKT!$A$10:$WVZ$20</definedName>
    <definedName name="_xlnm._FilterDatabase" localSheetId="1" hidden="1">NLKT!$A$10:$WVZ$20</definedName>
    <definedName name="_xlnm._FilterDatabase" localSheetId="0" hidden="1">NLTK!$A$10:$WVZ$20</definedName>
    <definedName name="_xlnm._FilterDatabase" localSheetId="2" hidden="1">NVVP!$A$10:$WVZ$20</definedName>
    <definedName name="_xlnm._FilterDatabase" localSheetId="3" hidden="1">'Toan P5'!$A$10:$WVZ$20</definedName>
    <definedName name="_xlnm.Print_Titles" localSheetId="4">LKT!$9:$10</definedName>
    <definedName name="_xlnm.Print_Titles" localSheetId="1">NLKT!$9:$10</definedName>
    <definedName name="_xlnm.Print_Titles" localSheetId="0">NLTK!$9:$10</definedName>
    <definedName name="_xlnm.Print_Titles" localSheetId="2">NVVP!$9:$10</definedName>
    <definedName name="_xlnm.Print_Titles" localSheetId="3">'Toan P5'!$9:$10</definedName>
  </definedNames>
  <calcPr calcId="144525"/>
</workbook>
</file>

<file path=xl/calcChain.xml><?xml version="1.0" encoding="utf-8"?>
<calcChain xmlns="http://schemas.openxmlformats.org/spreadsheetml/2006/main">
  <c r="C18" i="26" l="1"/>
  <c r="P17" i="26"/>
  <c r="O17" i="26"/>
  <c r="L17" i="26"/>
  <c r="Q17" i="26" s="1"/>
  <c r="P16" i="26"/>
  <c r="O16" i="26"/>
  <c r="R16" i="26" s="1"/>
  <c r="K16" i="26"/>
  <c r="L16" i="26" s="1"/>
  <c r="Q16" i="26" s="1"/>
  <c r="P15" i="26"/>
  <c r="O15" i="26"/>
  <c r="R15" i="26" s="1"/>
  <c r="K15" i="26"/>
  <c r="L15" i="26" s="1"/>
  <c r="P14" i="26"/>
  <c r="O14" i="26"/>
  <c r="R14" i="26" s="1"/>
  <c r="K14" i="26"/>
  <c r="L14" i="26" s="1"/>
  <c r="P13" i="26"/>
  <c r="O13" i="26"/>
  <c r="R13" i="26" s="1"/>
  <c r="K13" i="26"/>
  <c r="L13" i="26" s="1"/>
  <c r="P12" i="26"/>
  <c r="O12" i="26"/>
  <c r="R12" i="26" s="1"/>
  <c r="K12" i="26"/>
  <c r="L12" i="26" s="1"/>
  <c r="Q12" i="26" s="1"/>
  <c r="P11" i="26"/>
  <c r="O11" i="26"/>
  <c r="R11" i="26" s="1"/>
  <c r="K11" i="26"/>
  <c r="L11" i="26" s="1"/>
  <c r="C18" i="25"/>
  <c r="P17" i="25"/>
  <c r="O17" i="25"/>
  <c r="L17" i="25"/>
  <c r="Q17" i="25" s="1"/>
  <c r="P16" i="25"/>
  <c r="O16" i="25"/>
  <c r="K16" i="25"/>
  <c r="L16" i="25" s="1"/>
  <c r="P15" i="25"/>
  <c r="O15" i="25"/>
  <c r="R15" i="25" s="1"/>
  <c r="K15" i="25"/>
  <c r="L15" i="25" s="1"/>
  <c r="P14" i="25"/>
  <c r="O14" i="25"/>
  <c r="K14" i="25"/>
  <c r="L14" i="25" s="1"/>
  <c r="P13" i="25"/>
  <c r="O13" i="25"/>
  <c r="R13" i="25" s="1"/>
  <c r="K13" i="25"/>
  <c r="L13" i="25" s="1"/>
  <c r="P12" i="25"/>
  <c r="O12" i="25"/>
  <c r="K12" i="25"/>
  <c r="L12" i="25" s="1"/>
  <c r="P11" i="25"/>
  <c r="O11" i="25"/>
  <c r="R11" i="25" s="1"/>
  <c r="K11" i="25"/>
  <c r="L11" i="25" s="1"/>
  <c r="C18" i="24"/>
  <c r="P17" i="24"/>
  <c r="O17" i="24"/>
  <c r="L17" i="24"/>
  <c r="Q17" i="24" s="1"/>
  <c r="P16" i="24"/>
  <c r="O16" i="24"/>
  <c r="R16" i="24" s="1"/>
  <c r="K16" i="24"/>
  <c r="L16" i="24" s="1"/>
  <c r="P15" i="24"/>
  <c r="O15" i="24"/>
  <c r="R15" i="24" s="1"/>
  <c r="K15" i="24"/>
  <c r="L15" i="24" s="1"/>
  <c r="P14" i="24"/>
  <c r="O14" i="24"/>
  <c r="K14" i="24"/>
  <c r="L14" i="24" s="1"/>
  <c r="P13" i="24"/>
  <c r="O13" i="24"/>
  <c r="R13" i="24" s="1"/>
  <c r="K13" i="24"/>
  <c r="L13" i="24" s="1"/>
  <c r="P12" i="24"/>
  <c r="O12" i="24"/>
  <c r="R12" i="24" s="1"/>
  <c r="K12" i="24"/>
  <c r="L12" i="24" s="1"/>
  <c r="P11" i="24"/>
  <c r="O11" i="24"/>
  <c r="R11" i="24" s="1"/>
  <c r="K11" i="24"/>
  <c r="L11" i="24" s="1"/>
  <c r="K12" i="23"/>
  <c r="L12" i="23" s="1"/>
  <c r="K13" i="23"/>
  <c r="L13" i="23" s="1"/>
  <c r="K14" i="23"/>
  <c r="L14" i="23" s="1"/>
  <c r="K15" i="23"/>
  <c r="L15" i="23" s="1"/>
  <c r="K16" i="23"/>
  <c r="L16" i="23" s="1"/>
  <c r="K11" i="23"/>
  <c r="L11" i="23" s="1"/>
  <c r="C18" i="23"/>
  <c r="P17" i="23"/>
  <c r="O17" i="23"/>
  <c r="L17" i="23"/>
  <c r="Q17" i="23" s="1"/>
  <c r="P16" i="23"/>
  <c r="O16" i="23"/>
  <c r="P15" i="23"/>
  <c r="O15" i="23"/>
  <c r="R15" i="23" s="1"/>
  <c r="P14" i="23"/>
  <c r="O14" i="23"/>
  <c r="P13" i="23"/>
  <c r="O13" i="23"/>
  <c r="R13" i="23" s="1"/>
  <c r="P12" i="23"/>
  <c r="O12" i="23"/>
  <c r="P11" i="23"/>
  <c r="O11" i="23"/>
  <c r="K12" i="6"/>
  <c r="K13" i="6"/>
  <c r="K14" i="6"/>
  <c r="K15" i="6"/>
  <c r="K16" i="6"/>
  <c r="K11" i="6"/>
  <c r="Q16" i="24" l="1"/>
  <c r="Q14" i="24"/>
  <c r="Q13" i="24"/>
  <c r="Q12" i="24"/>
  <c r="Q14" i="26"/>
  <c r="Q16" i="25"/>
  <c r="Q14" i="25"/>
  <c r="Q13" i="25"/>
  <c r="Q12" i="25"/>
  <c r="Q16" i="23"/>
  <c r="Q14" i="23"/>
  <c r="Q12" i="23"/>
  <c r="Q13" i="26"/>
  <c r="Q11" i="26"/>
  <c r="Q15" i="26"/>
  <c r="Q11" i="25"/>
  <c r="Q15" i="25"/>
  <c r="R14" i="25"/>
  <c r="R12" i="25"/>
  <c r="R16" i="25"/>
  <c r="Q15" i="24"/>
  <c r="Q11" i="24"/>
  <c r="R14" i="24"/>
  <c r="Q15" i="23"/>
  <c r="Q13" i="23"/>
  <c r="Q11" i="23"/>
  <c r="R11" i="23"/>
  <c r="R14" i="23"/>
  <c r="R12" i="23"/>
  <c r="R16" i="23"/>
  <c r="P12" i="6" l="1"/>
  <c r="P13" i="6"/>
  <c r="P14" i="6"/>
  <c r="P15" i="6"/>
  <c r="P16" i="6"/>
  <c r="P17" i="6"/>
  <c r="P11" i="6"/>
  <c r="L16" i="6" l="1"/>
  <c r="L17" i="6"/>
  <c r="L11" i="6"/>
  <c r="C18" i="6"/>
  <c r="O16" i="6"/>
  <c r="L15" i="6"/>
  <c r="O14" i="6"/>
  <c r="L14" i="6"/>
  <c r="L13" i="6"/>
  <c r="O12" i="6"/>
  <c r="L12" i="6"/>
  <c r="Q14" i="6" l="1"/>
  <c r="R12" i="6"/>
  <c r="Q17" i="6"/>
  <c r="O17" i="6"/>
  <c r="R16" i="6"/>
  <c r="Q12" i="6"/>
  <c r="Q16" i="6"/>
  <c r="R14" i="6"/>
  <c r="O13" i="6"/>
  <c r="O15" i="6"/>
  <c r="O11" i="6"/>
  <c r="R15" i="6" l="1"/>
  <c r="R11" i="6"/>
  <c r="R13" i="6"/>
  <c r="Q15" i="6"/>
  <c r="Q13" i="6"/>
  <c r="Q11" i="6"/>
</calcChain>
</file>

<file path=xl/sharedStrings.xml><?xml version="1.0" encoding="utf-8"?>
<sst xmlns="http://schemas.openxmlformats.org/spreadsheetml/2006/main" count="270" uniqueCount="63">
  <si>
    <t>SỞ GD&amp;ĐT TỈNH BÌNH DƯƠNG</t>
  </si>
  <si>
    <t>CỘNG HÒA XÃ HỘI CHỦ NGHĨA VIỆT NAM</t>
  </si>
  <si>
    <t>Độc lập - Tự do - Hạnh phúc</t>
  </si>
  <si>
    <t>BẢNG ĐIỂM QUÁ TRÌNH</t>
  </si>
  <si>
    <t>ST
T</t>
  </si>
  <si>
    <t>Họ và tên</t>
  </si>
  <si>
    <t>HS1</t>
  </si>
  <si>
    <t>HS2</t>
  </si>
  <si>
    <t>Ghi chú</t>
  </si>
  <si>
    <t>(1)</t>
  </si>
  <si>
    <t>(2)</t>
  </si>
  <si>
    <t>(3)</t>
  </si>
  <si>
    <t>Tổng số:</t>
  </si>
  <si>
    <t>TRƯỞNG KHOA</t>
  </si>
  <si>
    <t>Giáo viên bộ môn</t>
  </si>
  <si>
    <t>ĐTB
HS</t>
  </si>
  <si>
    <t>Thi</t>
  </si>
  <si>
    <t>L1</t>
  </si>
  <si>
    <t>L2</t>
  </si>
  <si>
    <t>ĐTB</t>
  </si>
  <si>
    <t>ĐTB
LCN</t>
  </si>
  <si>
    <t>Đủ ĐK dự thi</t>
  </si>
  <si>
    <t>TRƯỜNG TC KINH TẾ BÌNH DƯƠNG</t>
  </si>
  <si>
    <t>Người nhập điểm</t>
  </si>
  <si>
    <t>Đạt</t>
  </si>
  <si>
    <r>
      <t>Đơn vị học trình:</t>
    </r>
    <r>
      <rPr>
        <sz val="12"/>
        <color indexed="8"/>
        <rFont val="Times New Roman"/>
        <family val="1"/>
      </rPr>
      <t xml:space="preserve"> </t>
    </r>
  </si>
  <si>
    <t>Ngày sinh</t>
  </si>
  <si>
    <r>
      <t>Khoa:</t>
    </r>
    <r>
      <rPr>
        <sz val="12"/>
        <color indexed="8"/>
        <rFont val="Times New Roman"/>
        <family val="1"/>
      </rPr>
      <t xml:space="preserve"> CS-VHPT</t>
    </r>
  </si>
  <si>
    <t>Võ Hồng Châu</t>
  </si>
  <si>
    <r>
      <t>Số tiết:</t>
    </r>
    <r>
      <rPr>
        <i/>
        <sz val="12"/>
        <color indexed="8"/>
        <rFont val="Times New Roman"/>
        <family val="1"/>
      </rPr>
      <t xml:space="preserve"> 30   Lý thuyết: 30   Thực hành: 0</t>
    </r>
  </si>
  <si>
    <r>
      <t>Học phần:</t>
    </r>
    <r>
      <rPr>
        <sz val="12"/>
        <color indexed="8"/>
        <rFont val="Times New Roman"/>
        <family val="1"/>
      </rPr>
      <t xml:space="preserve"> </t>
    </r>
  </si>
  <si>
    <t>Phan Thị Hải Yến</t>
  </si>
  <si>
    <t>Đồng Thị Hậu</t>
  </si>
  <si>
    <r>
      <t xml:space="preserve">Năm học: </t>
    </r>
    <r>
      <rPr>
        <sz val="12"/>
        <color indexed="8"/>
        <rFont val="Times New Roman"/>
        <family val="1"/>
      </rPr>
      <t>2015 - 2016</t>
    </r>
  </si>
  <si>
    <t>Luật kinh tế</t>
  </si>
  <si>
    <t>Diệp</t>
  </si>
  <si>
    <t xml:space="preserve">Trần Thuỵ Ngọc </t>
  </si>
  <si>
    <t xml:space="preserve">Dung </t>
  </si>
  <si>
    <t xml:space="preserve">Nguyễn Ngọc </t>
  </si>
  <si>
    <t>Hà</t>
  </si>
  <si>
    <t xml:space="preserve">Mai Quỳnh </t>
  </si>
  <si>
    <t>Hương</t>
  </si>
  <si>
    <t xml:space="preserve">Nguyễn Thị Hồng </t>
  </si>
  <si>
    <t xml:space="preserve">Nhung </t>
  </si>
  <si>
    <t xml:space="preserve">Nguyễn Đào Đăng </t>
  </si>
  <si>
    <t xml:space="preserve">Trinh </t>
  </si>
  <si>
    <t>Nguyễn Thị Ngọc</t>
  </si>
  <si>
    <t>Toán P5</t>
  </si>
  <si>
    <t>Trương Thị Ánh Liên</t>
  </si>
  <si>
    <r>
      <t>Số tiết:</t>
    </r>
    <r>
      <rPr>
        <i/>
        <sz val="12"/>
        <color indexed="8"/>
        <rFont val="Times New Roman"/>
        <family val="1"/>
      </rPr>
      <t xml:space="preserve"> 64   Lý thuyết: 43   Thực hành: 21</t>
    </r>
  </si>
  <si>
    <t>Nguyên lý thống kê</t>
  </si>
  <si>
    <t>Phan Văn Dũng</t>
  </si>
  <si>
    <r>
      <t>Số tiết:</t>
    </r>
    <r>
      <rPr>
        <i/>
        <sz val="12"/>
        <color indexed="8"/>
        <rFont val="Times New Roman"/>
        <family val="1"/>
      </rPr>
      <t xml:space="preserve"> 30   Lý thuyết: 20   Thực hành: 10</t>
    </r>
  </si>
  <si>
    <t>Nghiệp vụ văn phòng</t>
  </si>
  <si>
    <r>
      <t>Số tiết:</t>
    </r>
    <r>
      <rPr>
        <i/>
        <sz val="12"/>
        <color indexed="8"/>
        <rFont val="Times New Roman"/>
        <family val="1"/>
      </rPr>
      <t xml:space="preserve"> 45   Lý thuyết: 30   Thực hành: 15</t>
    </r>
  </si>
  <si>
    <t>Nguyên lý kế toán</t>
  </si>
  <si>
    <t>Nguyễn Thúy Vy</t>
  </si>
  <si>
    <r>
      <t>Số tiết:</t>
    </r>
    <r>
      <rPr>
        <i/>
        <sz val="12"/>
        <color indexed="8"/>
        <rFont val="Times New Roman"/>
        <family val="1"/>
      </rPr>
      <t xml:space="preserve"> 75   Lý thuyết: 60   Thực hành: 15</t>
    </r>
  </si>
  <si>
    <r>
      <t>Khoa:</t>
    </r>
    <r>
      <rPr>
        <sz val="12"/>
        <color indexed="8"/>
        <rFont val="Times New Roman"/>
        <family val="1"/>
      </rPr>
      <t xml:space="preserve"> TC-KT</t>
    </r>
  </si>
  <si>
    <t>Lớp học: Trung cấp hệ chính quy 071KD2</t>
  </si>
  <si>
    <t>Bến Cát, ngày 19 tháng 01 năm 2016</t>
  </si>
  <si>
    <t>Bến Cát, ngày 20 tháng 01 năm 2016</t>
  </si>
  <si>
    <t>Học kỳ: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</si>
</sst>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6" formatCode="\$#,##0\ ;\(\$#,##0\)"/>
    <numFmt numFmtId="167" formatCode="&quot;\&quot;#,##0;[Red]&quot;\&quot;&quot;\&quot;\-#,##0"/>
    <numFmt numFmtId="168" formatCode="&quot;\&quot;#,##0.00;[Red]&quot;\&quot;&quot;\&quot;&quot;\&quot;&quot;\&quot;&quot;\&quot;&quot;\&quot;\-#,##0.00"/>
    <numFmt numFmtId="169" formatCode="&quot;\&quot;#,##0.00;[Red]&quot;\&quot;\-#,##0.00"/>
    <numFmt numFmtId="170" formatCode="&quot;\&quot;#,##0;[Red]&quot;\&quot;\-#,##0"/>
  </numFmts>
  <fonts count="20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  <charset val="163"/>
    </font>
    <font>
      <sz val="12"/>
      <name val="Times New Roman"/>
      <family val="1"/>
    </font>
    <font>
      <b/>
      <sz val="12"/>
      <color indexed="8"/>
      <name val="Times New Roman"/>
      <family val="1"/>
      <charset val="163"/>
    </font>
    <font>
      <sz val="1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23"/>
      </right>
      <top style="thin">
        <color indexed="64"/>
      </top>
      <bottom/>
      <diagonal/>
    </border>
    <border>
      <left style="medium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2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2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9" fillId="0" borderId="0"/>
    <xf numFmtId="0" fontId="9" fillId="0" borderId="0"/>
    <xf numFmtId="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6" fillId="0" borderId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8" fillId="0" borderId="0"/>
  </cellStyleXfs>
  <cellXfs count="45">
    <xf numFmtId="0" fontId="0" fillId="0" borderId="0" xfId="0"/>
    <xf numFmtId="0" fontId="2" fillId="0" borderId="0" xfId="1" applyFont="1"/>
    <xf numFmtId="0" fontId="3" fillId="0" borderId="0" xfId="1" applyFont="1"/>
    <xf numFmtId="0" fontId="5" fillId="0" borderId="0" xfId="1" applyFont="1"/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4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2" fillId="0" borderId="10" xfId="1" applyFont="1" applyBorder="1"/>
    <xf numFmtId="0" fontId="2" fillId="0" borderId="9" xfId="1" applyFont="1" applyBorder="1"/>
    <xf numFmtId="0" fontId="3" fillId="0" borderId="0" xfId="1" applyFont="1" applyAlignment="1">
      <alignment horizontal="left"/>
    </xf>
    <xf numFmtId="0" fontId="6" fillId="0" borderId="0" xfId="1" applyFont="1" applyAlignment="1"/>
    <xf numFmtId="0" fontId="3" fillId="0" borderId="0" xfId="1" applyFont="1" applyAlignment="1"/>
    <xf numFmtId="49" fontId="7" fillId="0" borderId="9" xfId="1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0" fontId="11" fillId="0" borderId="1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0" xfId="1" applyFont="1"/>
    <xf numFmtId="0" fontId="2" fillId="0" borderId="0" xfId="1" applyFont="1" applyAlignment="1">
      <alignment horizontal="left"/>
    </xf>
    <xf numFmtId="164" fontId="8" fillId="0" borderId="1" xfId="0" applyNumberFormat="1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0" fontId="12" fillId="0" borderId="9" xfId="0" applyFont="1" applyBorder="1"/>
    <xf numFmtId="0" fontId="10" fillId="0" borderId="9" xfId="0" applyFont="1" applyBorder="1"/>
    <xf numFmtId="0" fontId="10" fillId="0" borderId="5" xfId="0" applyFont="1" applyBorder="1"/>
    <xf numFmtId="0" fontId="19" fillId="0" borderId="1" xfId="0" applyFont="1" applyBorder="1" applyAlignment="1">
      <alignment horizontal="center"/>
    </xf>
    <xf numFmtId="0" fontId="12" fillId="0" borderId="5" xfId="0" applyFont="1" applyBorder="1" applyAlignment="1"/>
    <xf numFmtId="0" fontId="12" fillId="0" borderId="5" xfId="0" applyFont="1" applyBorder="1"/>
    <xf numFmtId="0" fontId="3" fillId="0" borderId="6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</cellXfs>
  <cellStyles count="24">
    <cellStyle name="Comma0" xfId="4"/>
    <cellStyle name="Currency0" xfId="5"/>
    <cellStyle name="Date" xfId="6"/>
    <cellStyle name="Fixed" xfId="7"/>
    <cellStyle name="Normal" xfId="0" builtinId="0"/>
    <cellStyle name="Normal 14" xfId="8"/>
    <cellStyle name="Normal 2" xfId="9"/>
    <cellStyle name="Normal 2 2" xfId="2"/>
    <cellStyle name="Normal 3" xfId="1"/>
    <cellStyle name="Normal 3 2" xfId="3"/>
    <cellStyle name="Normal 4" xfId="10"/>
    <cellStyle name="Normal 5" xfId="11"/>
    <cellStyle name="Normal 6" xfId="12"/>
    <cellStyle name="똿뗦먛귟 [0.00]_PRODUCT DETAIL Q1" xfId="13"/>
    <cellStyle name="똿뗦먛귟_PRODUCT DETAIL Q1" xfId="14"/>
    <cellStyle name="믅됞 [0.00]_PRODUCT DETAIL Q1" xfId="15"/>
    <cellStyle name="믅됞_PRODUCT DETAIL Q1" xfId="16"/>
    <cellStyle name="백분율_HOBONG" xfId="17"/>
    <cellStyle name="뷭?_BOOKSHIP" xfId="18"/>
    <cellStyle name="콤마 [0]_1202" xfId="19"/>
    <cellStyle name="콤마_1202" xfId="20"/>
    <cellStyle name="통화 [0]_1202" xfId="21"/>
    <cellStyle name="통화_1202" xfId="22"/>
    <cellStyle name="표준_(정보부문)월별인원계획" xfId="23"/>
  </cellStyles>
  <dxfs count="10"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</dxfs>
  <tableStyles count="0" defaultTableStyle="TableStyleMedium2" defaultPivotStyle="PivotStyleLight16"/>
  <colors>
    <mruColors>
      <color rgb="FFFFCCFF"/>
      <color rgb="FFCC00CC"/>
      <color rgb="FFFF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24"/>
  <sheetViews>
    <sheetView tabSelected="1" workbookViewId="0">
      <selection activeCell="A7" sqref="A7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39" t="s">
        <v>0</v>
      </c>
      <c r="B1" s="39"/>
      <c r="C1" s="39"/>
      <c r="D1" s="39"/>
      <c r="G1" s="32" t="s">
        <v>1</v>
      </c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>
      <c r="A2" s="32" t="s">
        <v>22</v>
      </c>
      <c r="B2" s="32"/>
      <c r="C2" s="32"/>
      <c r="D2" s="32"/>
      <c r="G2" s="32" t="s">
        <v>2</v>
      </c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4" spans="1:19" ht="18.75">
      <c r="A4" s="40" t="s">
        <v>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6" spans="1:19">
      <c r="A6" s="2" t="s">
        <v>33</v>
      </c>
      <c r="D6" s="2" t="s">
        <v>59</v>
      </c>
      <c r="M6" s="2" t="s">
        <v>25</v>
      </c>
      <c r="P6" s="20">
        <v>2</v>
      </c>
      <c r="Q6" s="2" t="s">
        <v>27</v>
      </c>
    </row>
    <row r="7" spans="1:19" ht="26.25" customHeight="1">
      <c r="A7" s="2" t="s">
        <v>62</v>
      </c>
      <c r="D7" s="2" t="s">
        <v>30</v>
      </c>
      <c r="E7" s="1" t="s">
        <v>50</v>
      </c>
      <c r="M7" s="3" t="s">
        <v>52</v>
      </c>
    </row>
    <row r="9" spans="1:19">
      <c r="A9" s="38" t="s">
        <v>4</v>
      </c>
      <c r="B9" s="35" t="s">
        <v>5</v>
      </c>
      <c r="C9" s="35"/>
      <c r="D9" s="41" t="s">
        <v>26</v>
      </c>
      <c r="E9" s="43" t="s">
        <v>6</v>
      </c>
      <c r="F9" s="35"/>
      <c r="G9" s="44"/>
      <c r="H9" s="43" t="s">
        <v>7</v>
      </c>
      <c r="I9" s="35"/>
      <c r="J9" s="36"/>
      <c r="K9" s="33" t="s">
        <v>15</v>
      </c>
      <c r="L9" s="33" t="s">
        <v>21</v>
      </c>
      <c r="M9" s="35" t="s">
        <v>16</v>
      </c>
      <c r="N9" s="35"/>
      <c r="O9" s="36" t="s">
        <v>19</v>
      </c>
      <c r="P9" s="37"/>
      <c r="Q9" s="35" t="s">
        <v>24</v>
      </c>
      <c r="R9" s="38" t="s">
        <v>20</v>
      </c>
      <c r="S9" s="29" t="s">
        <v>8</v>
      </c>
    </row>
    <row r="10" spans="1:19">
      <c r="A10" s="35"/>
      <c r="B10" s="35"/>
      <c r="C10" s="35"/>
      <c r="D10" s="42"/>
      <c r="E10" s="4" t="s">
        <v>9</v>
      </c>
      <c r="F10" s="5" t="s">
        <v>10</v>
      </c>
      <c r="G10" s="6" t="s">
        <v>11</v>
      </c>
      <c r="H10" s="4" t="s">
        <v>9</v>
      </c>
      <c r="I10" s="5" t="s">
        <v>10</v>
      </c>
      <c r="J10" s="13" t="s">
        <v>11</v>
      </c>
      <c r="K10" s="30"/>
      <c r="L10" s="34"/>
      <c r="M10" s="17" t="s">
        <v>17</v>
      </c>
      <c r="N10" s="17" t="s">
        <v>18</v>
      </c>
      <c r="O10" s="17" t="s">
        <v>17</v>
      </c>
      <c r="P10" s="18" t="s">
        <v>18</v>
      </c>
      <c r="Q10" s="35"/>
      <c r="R10" s="35"/>
      <c r="S10" s="30"/>
    </row>
    <row r="11" spans="1:19" s="8" customFormat="1">
      <c r="A11" s="7">
        <v>1</v>
      </c>
      <c r="B11" s="23" t="s">
        <v>46</v>
      </c>
      <c r="C11" s="27" t="s">
        <v>35</v>
      </c>
      <c r="D11" s="26">
        <v>1997</v>
      </c>
      <c r="E11" s="14">
        <v>9</v>
      </c>
      <c r="F11" s="14"/>
      <c r="G11" s="14"/>
      <c r="H11" s="14">
        <v>9</v>
      </c>
      <c r="I11" s="14"/>
      <c r="J11" s="14"/>
      <c r="K11" s="21">
        <f>(E11+H11*2)/3</f>
        <v>9</v>
      </c>
      <c r="L11" s="16" t="str">
        <f>IF(K11&lt;3,"","x")</f>
        <v>x</v>
      </c>
      <c r="M11" s="15">
        <v>9.5</v>
      </c>
      <c r="N11" s="15"/>
      <c r="O11" s="16">
        <f>IF(M11&lt;&gt;"",(K11*4+M11*6)/10,"")</f>
        <v>9.3000000000000007</v>
      </c>
      <c r="P11" s="16" t="str">
        <f>IF(N11&lt;&gt;"",ROUND((K11*4+N11*6)/10,1),"")</f>
        <v/>
      </c>
      <c r="Q11" s="15" t="str">
        <f>IF(L11="x",IF(AND(O11&gt;=5,M11&gt;=3),"x",IF(AND(P11&gt;=5,N11&gt;=3),"x","")),"")</f>
        <v>x</v>
      </c>
      <c r="R11" s="22">
        <f>MAX(O11:P11)</f>
        <v>9.3000000000000007</v>
      </c>
      <c r="S11" s="14"/>
    </row>
    <row r="12" spans="1:19" s="8" customFormat="1">
      <c r="A12" s="7">
        <v>2</v>
      </c>
      <c r="B12" s="23" t="s">
        <v>36</v>
      </c>
      <c r="C12" s="27" t="s">
        <v>37</v>
      </c>
      <c r="D12" s="26">
        <v>1998</v>
      </c>
      <c r="E12" s="14">
        <v>6</v>
      </c>
      <c r="F12" s="14"/>
      <c r="G12" s="14"/>
      <c r="H12" s="14">
        <v>6</v>
      </c>
      <c r="I12" s="14"/>
      <c r="J12" s="14"/>
      <c r="K12" s="21">
        <f t="shared" ref="K12:K16" si="0">(E12+H12*2)/3</f>
        <v>6</v>
      </c>
      <c r="L12" s="16" t="str">
        <f t="shared" ref="L12:L17" si="1">IF(K12&lt;3,"","x")</f>
        <v>x</v>
      </c>
      <c r="M12" s="15">
        <v>8.5</v>
      </c>
      <c r="N12" s="15"/>
      <c r="O12" s="16">
        <f t="shared" ref="O12:O17" si="2">IF(M12&lt;&gt;"",(K12*4+M12*6)/10,"")</f>
        <v>7.5</v>
      </c>
      <c r="P12" s="16" t="str">
        <f t="shared" ref="P12:P17" si="3">IF(N12&lt;&gt;"",ROUND((K12*4+N12*6)/10,1),"")</f>
        <v/>
      </c>
      <c r="Q12" s="15" t="str">
        <f t="shared" ref="Q12:Q17" si="4">IF(L12="x",IF(AND(O12&gt;=5,M12&gt;=3),"x",IF(AND(P12&gt;=5,N12&gt;=3),"x","")),"")</f>
        <v>x</v>
      </c>
      <c r="R12" s="22">
        <f t="shared" ref="R12:R16" si="5">MAX(O12:P12)</f>
        <v>7.5</v>
      </c>
      <c r="S12" s="14"/>
    </row>
    <row r="13" spans="1:19" s="8" customFormat="1">
      <c r="A13" s="7">
        <v>3</v>
      </c>
      <c r="B13" s="23" t="s">
        <v>38</v>
      </c>
      <c r="C13" s="27" t="s">
        <v>39</v>
      </c>
      <c r="D13" s="26">
        <v>1998</v>
      </c>
      <c r="E13" s="14">
        <v>6</v>
      </c>
      <c r="F13" s="14"/>
      <c r="G13" s="14"/>
      <c r="H13" s="14">
        <v>6</v>
      </c>
      <c r="I13" s="14"/>
      <c r="J13" s="14"/>
      <c r="K13" s="21">
        <f t="shared" si="0"/>
        <v>6</v>
      </c>
      <c r="L13" s="16" t="str">
        <f t="shared" si="1"/>
        <v>x</v>
      </c>
      <c r="M13" s="15">
        <v>6.5</v>
      </c>
      <c r="N13" s="15"/>
      <c r="O13" s="16">
        <f t="shared" si="2"/>
        <v>6.3</v>
      </c>
      <c r="P13" s="16" t="str">
        <f t="shared" si="3"/>
        <v/>
      </c>
      <c r="Q13" s="15" t="str">
        <f t="shared" si="4"/>
        <v>x</v>
      </c>
      <c r="R13" s="22">
        <f t="shared" si="5"/>
        <v>6.3</v>
      </c>
      <c r="S13" s="14"/>
    </row>
    <row r="14" spans="1:19" s="8" customFormat="1">
      <c r="A14" s="7">
        <v>4</v>
      </c>
      <c r="B14" s="23" t="s">
        <v>40</v>
      </c>
      <c r="C14" s="28" t="s">
        <v>41</v>
      </c>
      <c r="D14" s="26">
        <v>1999</v>
      </c>
      <c r="E14" s="14">
        <v>9</v>
      </c>
      <c r="F14" s="14"/>
      <c r="G14" s="14"/>
      <c r="H14" s="14">
        <v>9</v>
      </c>
      <c r="I14" s="14"/>
      <c r="J14" s="14"/>
      <c r="K14" s="21">
        <f t="shared" si="0"/>
        <v>9</v>
      </c>
      <c r="L14" s="16" t="str">
        <f t="shared" si="1"/>
        <v>x</v>
      </c>
      <c r="M14" s="15">
        <v>6.5</v>
      </c>
      <c r="N14" s="15"/>
      <c r="O14" s="16">
        <f t="shared" si="2"/>
        <v>7.5</v>
      </c>
      <c r="P14" s="16" t="str">
        <f t="shared" si="3"/>
        <v/>
      </c>
      <c r="Q14" s="15" t="str">
        <f t="shared" si="4"/>
        <v>x</v>
      </c>
      <c r="R14" s="22">
        <f t="shared" si="5"/>
        <v>7.5</v>
      </c>
      <c r="S14" s="14"/>
    </row>
    <row r="15" spans="1:19" s="8" customFormat="1">
      <c r="A15" s="7">
        <v>5</v>
      </c>
      <c r="B15" s="23" t="s">
        <v>42</v>
      </c>
      <c r="C15" s="27" t="s">
        <v>43</v>
      </c>
      <c r="D15" s="26">
        <v>1998</v>
      </c>
      <c r="E15" s="14">
        <v>6</v>
      </c>
      <c r="F15" s="14"/>
      <c r="G15" s="14"/>
      <c r="H15" s="14">
        <v>7</v>
      </c>
      <c r="I15" s="14"/>
      <c r="J15" s="14"/>
      <c r="K15" s="21">
        <f t="shared" si="0"/>
        <v>6.666666666666667</v>
      </c>
      <c r="L15" s="16" t="str">
        <f t="shared" si="1"/>
        <v>x</v>
      </c>
      <c r="M15" s="15">
        <v>8.5</v>
      </c>
      <c r="N15" s="15"/>
      <c r="O15" s="16">
        <f t="shared" si="2"/>
        <v>7.7666666666666675</v>
      </c>
      <c r="P15" s="16" t="str">
        <f t="shared" si="3"/>
        <v/>
      </c>
      <c r="Q15" s="15" t="str">
        <f t="shared" si="4"/>
        <v>x</v>
      </c>
      <c r="R15" s="22">
        <f t="shared" si="5"/>
        <v>7.7666666666666675</v>
      </c>
      <c r="S15" s="14"/>
    </row>
    <row r="16" spans="1:19" s="8" customFormat="1">
      <c r="A16" s="7">
        <v>6</v>
      </c>
      <c r="B16" s="23" t="s">
        <v>44</v>
      </c>
      <c r="C16" s="27" t="s">
        <v>45</v>
      </c>
      <c r="D16" s="26">
        <v>1999</v>
      </c>
      <c r="E16" s="14">
        <v>6</v>
      </c>
      <c r="F16" s="14"/>
      <c r="G16" s="14"/>
      <c r="H16" s="14">
        <v>5</v>
      </c>
      <c r="I16" s="14"/>
      <c r="J16" s="14"/>
      <c r="K16" s="21">
        <f t="shared" si="0"/>
        <v>5.333333333333333</v>
      </c>
      <c r="L16" s="16" t="str">
        <f t="shared" si="1"/>
        <v>x</v>
      </c>
      <c r="M16" s="15">
        <v>8</v>
      </c>
      <c r="N16" s="15"/>
      <c r="O16" s="16">
        <f t="shared" si="2"/>
        <v>6.9333333333333327</v>
      </c>
      <c r="P16" s="16" t="str">
        <f t="shared" si="3"/>
        <v/>
      </c>
      <c r="Q16" s="15" t="str">
        <f t="shared" si="4"/>
        <v>x</v>
      </c>
      <c r="R16" s="22">
        <f t="shared" si="5"/>
        <v>6.9333333333333327</v>
      </c>
      <c r="S16" s="14"/>
    </row>
    <row r="17" spans="1:19" s="8" customFormat="1">
      <c r="A17" s="7"/>
      <c r="B17" s="24"/>
      <c r="C17" s="25"/>
      <c r="D17" s="9"/>
      <c r="E17" s="14"/>
      <c r="F17" s="14"/>
      <c r="G17" s="14"/>
      <c r="H17" s="14"/>
      <c r="I17" s="14"/>
      <c r="J17" s="14"/>
      <c r="K17" s="14"/>
      <c r="L17" s="14" t="str">
        <f t="shared" si="1"/>
        <v/>
      </c>
      <c r="M17" s="14"/>
      <c r="N17" s="14"/>
      <c r="O17" s="14" t="str">
        <f t="shared" si="2"/>
        <v/>
      </c>
      <c r="P17" s="16" t="str">
        <f t="shared" si="3"/>
        <v/>
      </c>
      <c r="Q17" s="15" t="str">
        <f t="shared" si="4"/>
        <v/>
      </c>
      <c r="R17" s="22"/>
      <c r="S17" s="14"/>
    </row>
    <row r="18" spans="1:19">
      <c r="B18" s="2" t="s">
        <v>12</v>
      </c>
      <c r="C18" s="10">
        <f>COUNT(A11:A17)</f>
        <v>6</v>
      </c>
    </row>
    <row r="19" spans="1:19">
      <c r="L19" s="11"/>
      <c r="M19" s="31" t="s">
        <v>61</v>
      </c>
      <c r="N19" s="31"/>
      <c r="O19" s="31"/>
      <c r="P19" s="31"/>
      <c r="Q19" s="31"/>
      <c r="R19" s="31"/>
    </row>
    <row r="20" spans="1:19">
      <c r="B20" s="2" t="s">
        <v>13</v>
      </c>
      <c r="E20" s="19" t="s">
        <v>14</v>
      </c>
      <c r="L20" s="12"/>
      <c r="M20" s="32" t="s">
        <v>23</v>
      </c>
      <c r="N20" s="32"/>
      <c r="O20" s="32"/>
      <c r="P20" s="32"/>
      <c r="Q20" s="32"/>
      <c r="R20" s="32"/>
    </row>
    <row r="24" spans="1:19">
      <c r="E24" s="1" t="s">
        <v>51</v>
      </c>
      <c r="O24" s="1" t="s">
        <v>28</v>
      </c>
    </row>
  </sheetData>
  <sheetProtection password="CE28" sheet="1" objects="1" scenarios="1"/>
  <autoFilter ref="A10:WVZ20">
    <filterColumn colId="1" showButton="0"/>
  </autoFilter>
  <mergeCells count="19">
    <mergeCell ref="S9:S10"/>
    <mergeCell ref="M19:R19"/>
    <mergeCell ref="M20:R20"/>
    <mergeCell ref="K9:K10"/>
    <mergeCell ref="L9:L10"/>
    <mergeCell ref="M9:N9"/>
    <mergeCell ref="O9:P9"/>
    <mergeCell ref="Q9:Q10"/>
    <mergeCell ref="R9:R10"/>
    <mergeCell ref="A1:D1"/>
    <mergeCell ref="G1:S1"/>
    <mergeCell ref="A2:D2"/>
    <mergeCell ref="G2:S2"/>
    <mergeCell ref="A4:S4"/>
    <mergeCell ref="A9:A10"/>
    <mergeCell ref="B9:C10"/>
    <mergeCell ref="D9:D10"/>
    <mergeCell ref="E9:G9"/>
    <mergeCell ref="H9:J9"/>
  </mergeCells>
  <conditionalFormatting sqref="O11:Q16 P17:Q17">
    <cfRule type="cellIs" dxfId="9" priority="2" operator="lessThan">
      <formula>5</formula>
    </cfRule>
  </conditionalFormatting>
  <conditionalFormatting sqref="M11:N16 K11:K16">
    <cfRule type="cellIs" dxfId="8" priority="1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24"/>
  <sheetViews>
    <sheetView workbookViewId="0">
      <selection activeCell="A7" sqref="A7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39" t="s">
        <v>0</v>
      </c>
      <c r="B1" s="39"/>
      <c r="C1" s="39"/>
      <c r="D1" s="39"/>
      <c r="G1" s="32" t="s">
        <v>1</v>
      </c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>
      <c r="A2" s="32" t="s">
        <v>22</v>
      </c>
      <c r="B2" s="32"/>
      <c r="C2" s="32"/>
      <c r="D2" s="32"/>
      <c r="G2" s="32" t="s">
        <v>2</v>
      </c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4" spans="1:19" ht="18.75">
      <c r="A4" s="40" t="s">
        <v>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6" spans="1:19">
      <c r="A6" s="2" t="s">
        <v>33</v>
      </c>
      <c r="D6" s="2" t="s">
        <v>59</v>
      </c>
      <c r="M6" s="2" t="s">
        <v>25</v>
      </c>
      <c r="P6" s="20">
        <v>4</v>
      </c>
      <c r="Q6" s="2" t="s">
        <v>58</v>
      </c>
    </row>
    <row r="7" spans="1:19" ht="26.25" customHeight="1">
      <c r="A7" s="2" t="s">
        <v>62</v>
      </c>
      <c r="D7" s="2" t="s">
        <v>30</v>
      </c>
      <c r="E7" s="1" t="s">
        <v>55</v>
      </c>
      <c r="M7" s="3" t="s">
        <v>57</v>
      </c>
    </row>
    <row r="9" spans="1:19">
      <c r="A9" s="38" t="s">
        <v>4</v>
      </c>
      <c r="B9" s="35" t="s">
        <v>5</v>
      </c>
      <c r="C9" s="35"/>
      <c r="D9" s="41" t="s">
        <v>26</v>
      </c>
      <c r="E9" s="43" t="s">
        <v>6</v>
      </c>
      <c r="F9" s="35"/>
      <c r="G9" s="44"/>
      <c r="H9" s="43" t="s">
        <v>7</v>
      </c>
      <c r="I9" s="35"/>
      <c r="J9" s="36"/>
      <c r="K9" s="33" t="s">
        <v>15</v>
      </c>
      <c r="L9" s="33" t="s">
        <v>21</v>
      </c>
      <c r="M9" s="35" t="s">
        <v>16</v>
      </c>
      <c r="N9" s="35"/>
      <c r="O9" s="36" t="s">
        <v>19</v>
      </c>
      <c r="P9" s="37"/>
      <c r="Q9" s="35" t="s">
        <v>24</v>
      </c>
      <c r="R9" s="38" t="s">
        <v>20</v>
      </c>
      <c r="S9" s="29" t="s">
        <v>8</v>
      </c>
    </row>
    <row r="10" spans="1:19">
      <c r="A10" s="35"/>
      <c r="B10" s="35"/>
      <c r="C10" s="35"/>
      <c r="D10" s="42"/>
      <c r="E10" s="4" t="s">
        <v>9</v>
      </c>
      <c r="F10" s="5" t="s">
        <v>10</v>
      </c>
      <c r="G10" s="6" t="s">
        <v>11</v>
      </c>
      <c r="H10" s="4" t="s">
        <v>9</v>
      </c>
      <c r="I10" s="5" t="s">
        <v>10</v>
      </c>
      <c r="J10" s="13" t="s">
        <v>11</v>
      </c>
      <c r="K10" s="30"/>
      <c r="L10" s="34"/>
      <c r="M10" s="17" t="s">
        <v>17</v>
      </c>
      <c r="N10" s="17" t="s">
        <v>18</v>
      </c>
      <c r="O10" s="17" t="s">
        <v>17</v>
      </c>
      <c r="P10" s="18" t="s">
        <v>18</v>
      </c>
      <c r="Q10" s="35"/>
      <c r="R10" s="35"/>
      <c r="S10" s="30"/>
    </row>
    <row r="11" spans="1:19" s="8" customFormat="1">
      <c r="A11" s="7">
        <v>1</v>
      </c>
      <c r="B11" s="23" t="s">
        <v>46</v>
      </c>
      <c r="C11" s="27" t="s">
        <v>35</v>
      </c>
      <c r="D11" s="26">
        <v>1997</v>
      </c>
      <c r="E11" s="14">
        <v>8</v>
      </c>
      <c r="F11" s="14">
        <v>9.5</v>
      </c>
      <c r="G11" s="14"/>
      <c r="H11" s="14">
        <v>9</v>
      </c>
      <c r="I11" s="14"/>
      <c r="J11" s="14"/>
      <c r="K11" s="21">
        <f>(E11+F11+H11*2)/4</f>
        <v>8.875</v>
      </c>
      <c r="L11" s="16" t="str">
        <f>IF(K11&lt;3,"","x")</f>
        <v>x</v>
      </c>
      <c r="M11" s="15">
        <v>8.8000000000000007</v>
      </c>
      <c r="N11" s="15"/>
      <c r="O11" s="16">
        <f>IF(M11&lt;&gt;"",(K11*4+M11*6)/10,"")</f>
        <v>8.8300000000000018</v>
      </c>
      <c r="P11" s="16" t="str">
        <f>IF(N11&lt;&gt;"",ROUND((K11*4+N11*6)/10,1),"")</f>
        <v/>
      </c>
      <c r="Q11" s="15" t="str">
        <f>IF(L11="x",IF(AND(O11&gt;=5,M11&gt;=3),"x",IF(AND(P11&gt;=5,N11&gt;=3),"x","")),"")</f>
        <v>x</v>
      </c>
      <c r="R11" s="22">
        <f>MAX(O11:P11)</f>
        <v>8.8300000000000018</v>
      </c>
      <c r="S11" s="14"/>
    </row>
    <row r="12" spans="1:19" s="8" customFormat="1">
      <c r="A12" s="7">
        <v>2</v>
      </c>
      <c r="B12" s="23" t="s">
        <v>36</v>
      </c>
      <c r="C12" s="27" t="s">
        <v>37</v>
      </c>
      <c r="D12" s="26">
        <v>1998</v>
      </c>
      <c r="E12" s="14">
        <v>0</v>
      </c>
      <c r="F12" s="14">
        <v>7</v>
      </c>
      <c r="G12" s="14"/>
      <c r="H12" s="14">
        <v>9</v>
      </c>
      <c r="I12" s="14"/>
      <c r="J12" s="14"/>
      <c r="K12" s="21">
        <f t="shared" ref="K12:K16" si="0">(E12+F12+H12*2)/4</f>
        <v>6.25</v>
      </c>
      <c r="L12" s="16" t="str">
        <f t="shared" ref="L12:L17" si="1">IF(K12&lt;3,"","x")</f>
        <v>x</v>
      </c>
      <c r="M12" s="15">
        <v>8.6</v>
      </c>
      <c r="N12" s="15"/>
      <c r="O12" s="16">
        <f t="shared" ref="O12:O17" si="2">IF(M12&lt;&gt;"",(K12*4+M12*6)/10,"")</f>
        <v>7.6599999999999993</v>
      </c>
      <c r="P12" s="16" t="str">
        <f t="shared" ref="P12:P17" si="3">IF(N12&lt;&gt;"",ROUND((K12*4+N12*6)/10,1),"")</f>
        <v/>
      </c>
      <c r="Q12" s="15" t="str">
        <f t="shared" ref="Q12:Q17" si="4">IF(L12="x",IF(AND(O12&gt;=5,M12&gt;=3),"x",IF(AND(P12&gt;=5,N12&gt;=3),"x","")),"")</f>
        <v>x</v>
      </c>
      <c r="R12" s="22">
        <f t="shared" ref="R12:R16" si="5">MAX(O12:P12)</f>
        <v>7.6599999999999993</v>
      </c>
      <c r="S12" s="14"/>
    </row>
    <row r="13" spans="1:19" s="8" customFormat="1">
      <c r="A13" s="7">
        <v>3</v>
      </c>
      <c r="B13" s="23" t="s">
        <v>38</v>
      </c>
      <c r="C13" s="27" t="s">
        <v>39</v>
      </c>
      <c r="D13" s="26">
        <v>1998</v>
      </c>
      <c r="E13" s="14">
        <v>8</v>
      </c>
      <c r="F13" s="14">
        <v>6.5</v>
      </c>
      <c r="G13" s="14"/>
      <c r="H13" s="14">
        <v>8</v>
      </c>
      <c r="I13" s="14"/>
      <c r="J13" s="14"/>
      <c r="K13" s="21">
        <f t="shared" si="0"/>
        <v>7.625</v>
      </c>
      <c r="L13" s="16" t="str">
        <f t="shared" si="1"/>
        <v>x</v>
      </c>
      <c r="M13" s="15">
        <v>6.4</v>
      </c>
      <c r="N13" s="15"/>
      <c r="O13" s="16">
        <f t="shared" si="2"/>
        <v>6.8900000000000006</v>
      </c>
      <c r="P13" s="16" t="str">
        <f t="shared" si="3"/>
        <v/>
      </c>
      <c r="Q13" s="15" t="str">
        <f t="shared" si="4"/>
        <v>x</v>
      </c>
      <c r="R13" s="22">
        <f t="shared" si="5"/>
        <v>6.8900000000000006</v>
      </c>
      <c r="S13" s="14"/>
    </row>
    <row r="14" spans="1:19" s="8" customFormat="1">
      <c r="A14" s="7">
        <v>4</v>
      </c>
      <c r="B14" s="23" t="s">
        <v>40</v>
      </c>
      <c r="C14" s="28" t="s">
        <v>41</v>
      </c>
      <c r="D14" s="26">
        <v>1999</v>
      </c>
      <c r="E14" s="14">
        <v>8</v>
      </c>
      <c r="F14" s="14">
        <v>8.5</v>
      </c>
      <c r="G14" s="14"/>
      <c r="H14" s="14">
        <v>9.5</v>
      </c>
      <c r="I14" s="14"/>
      <c r="J14" s="14"/>
      <c r="K14" s="21">
        <f t="shared" si="0"/>
        <v>8.875</v>
      </c>
      <c r="L14" s="16" t="str">
        <f t="shared" si="1"/>
        <v>x</v>
      </c>
      <c r="M14" s="15">
        <v>9.5</v>
      </c>
      <c r="N14" s="15"/>
      <c r="O14" s="16">
        <f t="shared" si="2"/>
        <v>9.25</v>
      </c>
      <c r="P14" s="16" t="str">
        <f t="shared" si="3"/>
        <v/>
      </c>
      <c r="Q14" s="15" t="str">
        <f t="shared" si="4"/>
        <v>x</v>
      </c>
      <c r="R14" s="22">
        <f t="shared" si="5"/>
        <v>9.25</v>
      </c>
      <c r="S14" s="14"/>
    </row>
    <row r="15" spans="1:19" s="8" customFormat="1">
      <c r="A15" s="7">
        <v>5</v>
      </c>
      <c r="B15" s="23" t="s">
        <v>42</v>
      </c>
      <c r="C15" s="27" t="s">
        <v>43</v>
      </c>
      <c r="D15" s="26">
        <v>1998</v>
      </c>
      <c r="E15" s="14">
        <v>8</v>
      </c>
      <c r="F15" s="14">
        <v>7</v>
      </c>
      <c r="G15" s="14"/>
      <c r="H15" s="14">
        <v>5.5</v>
      </c>
      <c r="I15" s="14"/>
      <c r="J15" s="14"/>
      <c r="K15" s="21">
        <f t="shared" si="0"/>
        <v>6.5</v>
      </c>
      <c r="L15" s="16" t="str">
        <f t="shared" si="1"/>
        <v>x</v>
      </c>
      <c r="M15" s="15">
        <v>6.9</v>
      </c>
      <c r="N15" s="15"/>
      <c r="O15" s="16">
        <f t="shared" si="2"/>
        <v>6.74</v>
      </c>
      <c r="P15" s="16" t="str">
        <f t="shared" si="3"/>
        <v/>
      </c>
      <c r="Q15" s="15" t="str">
        <f t="shared" si="4"/>
        <v>x</v>
      </c>
      <c r="R15" s="22">
        <f t="shared" si="5"/>
        <v>6.74</v>
      </c>
      <c r="S15" s="14"/>
    </row>
    <row r="16" spans="1:19" s="8" customFormat="1">
      <c r="A16" s="7">
        <v>6</v>
      </c>
      <c r="B16" s="23" t="s">
        <v>44</v>
      </c>
      <c r="C16" s="27" t="s">
        <v>45</v>
      </c>
      <c r="D16" s="26">
        <v>1999</v>
      </c>
      <c r="E16" s="14">
        <v>7</v>
      </c>
      <c r="F16" s="14">
        <v>8.5</v>
      </c>
      <c r="G16" s="14"/>
      <c r="H16" s="14">
        <v>5.5</v>
      </c>
      <c r="I16" s="14"/>
      <c r="J16" s="14"/>
      <c r="K16" s="21">
        <f t="shared" si="0"/>
        <v>6.625</v>
      </c>
      <c r="L16" s="16" t="str">
        <f t="shared" si="1"/>
        <v>x</v>
      </c>
      <c r="M16" s="15">
        <v>6.3</v>
      </c>
      <c r="N16" s="15"/>
      <c r="O16" s="16">
        <f t="shared" si="2"/>
        <v>6.43</v>
      </c>
      <c r="P16" s="16" t="str">
        <f t="shared" si="3"/>
        <v/>
      </c>
      <c r="Q16" s="15" t="str">
        <f t="shared" si="4"/>
        <v>x</v>
      </c>
      <c r="R16" s="22">
        <f t="shared" si="5"/>
        <v>6.43</v>
      </c>
      <c r="S16" s="14"/>
    </row>
    <row r="17" spans="1:19" s="8" customFormat="1">
      <c r="A17" s="7"/>
      <c r="B17" s="24"/>
      <c r="C17" s="25"/>
      <c r="D17" s="9"/>
      <c r="E17" s="14"/>
      <c r="F17" s="14"/>
      <c r="G17" s="14"/>
      <c r="H17" s="14"/>
      <c r="I17" s="14"/>
      <c r="J17" s="14"/>
      <c r="K17" s="14"/>
      <c r="L17" s="14" t="str">
        <f t="shared" si="1"/>
        <v/>
      </c>
      <c r="M17" s="14"/>
      <c r="N17" s="14"/>
      <c r="O17" s="14" t="str">
        <f t="shared" si="2"/>
        <v/>
      </c>
      <c r="P17" s="16" t="str">
        <f t="shared" si="3"/>
        <v/>
      </c>
      <c r="Q17" s="15" t="str">
        <f t="shared" si="4"/>
        <v/>
      </c>
      <c r="R17" s="22"/>
      <c r="S17" s="14"/>
    </row>
    <row r="18" spans="1:19">
      <c r="B18" s="2" t="s">
        <v>12</v>
      </c>
      <c r="C18" s="10">
        <f>COUNT(A11:A17)</f>
        <v>6</v>
      </c>
    </row>
    <row r="19" spans="1:19">
      <c r="L19" s="11"/>
      <c r="M19" s="31" t="s">
        <v>60</v>
      </c>
      <c r="N19" s="31"/>
      <c r="O19" s="31"/>
      <c r="P19" s="31"/>
      <c r="Q19" s="31"/>
      <c r="R19" s="31"/>
    </row>
    <row r="20" spans="1:19">
      <c r="B20" s="2" t="s">
        <v>13</v>
      </c>
      <c r="E20" s="19" t="s">
        <v>14</v>
      </c>
      <c r="L20" s="12"/>
      <c r="M20" s="32" t="s">
        <v>23</v>
      </c>
      <c r="N20" s="32"/>
      <c r="O20" s="32"/>
      <c r="P20" s="32"/>
      <c r="Q20" s="32"/>
      <c r="R20" s="32"/>
    </row>
    <row r="24" spans="1:19">
      <c r="E24" s="1" t="s">
        <v>56</v>
      </c>
      <c r="O24" s="1" t="s">
        <v>28</v>
      </c>
    </row>
  </sheetData>
  <sheetProtection password="CE28" sheet="1" objects="1" scenarios="1"/>
  <autoFilter ref="A10:WVZ20">
    <filterColumn colId="1" showButton="0"/>
  </autoFilter>
  <mergeCells count="19">
    <mergeCell ref="S9:S10"/>
    <mergeCell ref="M19:R19"/>
    <mergeCell ref="M20:R20"/>
    <mergeCell ref="K9:K10"/>
    <mergeCell ref="L9:L10"/>
    <mergeCell ref="M9:N9"/>
    <mergeCell ref="O9:P9"/>
    <mergeCell ref="Q9:Q10"/>
    <mergeCell ref="R9:R10"/>
    <mergeCell ref="A1:D1"/>
    <mergeCell ref="G1:S1"/>
    <mergeCell ref="A2:D2"/>
    <mergeCell ref="G2:S2"/>
    <mergeCell ref="A4:S4"/>
    <mergeCell ref="A9:A10"/>
    <mergeCell ref="B9:C10"/>
    <mergeCell ref="D9:D10"/>
    <mergeCell ref="E9:G9"/>
    <mergeCell ref="H9:J9"/>
  </mergeCells>
  <conditionalFormatting sqref="O11:Q16 P17:Q17">
    <cfRule type="cellIs" dxfId="7" priority="2" operator="lessThan">
      <formula>5</formula>
    </cfRule>
  </conditionalFormatting>
  <conditionalFormatting sqref="M11:N16 K11:K16">
    <cfRule type="cellIs" dxfId="6" priority="1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24"/>
  <sheetViews>
    <sheetView workbookViewId="0">
      <selection activeCell="A7" sqref="A7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39" t="s">
        <v>0</v>
      </c>
      <c r="B1" s="39"/>
      <c r="C1" s="39"/>
      <c r="D1" s="39"/>
      <c r="G1" s="32" t="s">
        <v>1</v>
      </c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>
      <c r="A2" s="32" t="s">
        <v>22</v>
      </c>
      <c r="B2" s="32"/>
      <c r="C2" s="32"/>
      <c r="D2" s="32"/>
      <c r="G2" s="32" t="s">
        <v>2</v>
      </c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4" spans="1:19" ht="18.75">
      <c r="A4" s="40" t="s">
        <v>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6" spans="1:19">
      <c r="A6" s="2" t="s">
        <v>33</v>
      </c>
      <c r="D6" s="2" t="s">
        <v>59</v>
      </c>
      <c r="M6" s="2" t="s">
        <v>25</v>
      </c>
      <c r="P6" s="20">
        <v>2</v>
      </c>
      <c r="Q6" s="2" t="s">
        <v>27</v>
      </c>
    </row>
    <row r="7" spans="1:19" ht="26.25" customHeight="1">
      <c r="A7" s="2" t="s">
        <v>62</v>
      </c>
      <c r="D7" s="2" t="s">
        <v>30</v>
      </c>
      <c r="E7" s="1" t="s">
        <v>53</v>
      </c>
      <c r="M7" s="3" t="s">
        <v>54</v>
      </c>
    </row>
    <row r="9" spans="1:19">
      <c r="A9" s="38" t="s">
        <v>4</v>
      </c>
      <c r="B9" s="35" t="s">
        <v>5</v>
      </c>
      <c r="C9" s="35"/>
      <c r="D9" s="41" t="s">
        <v>26</v>
      </c>
      <c r="E9" s="43" t="s">
        <v>6</v>
      </c>
      <c r="F9" s="35"/>
      <c r="G9" s="44"/>
      <c r="H9" s="43" t="s">
        <v>7</v>
      </c>
      <c r="I9" s="35"/>
      <c r="J9" s="36"/>
      <c r="K9" s="33" t="s">
        <v>15</v>
      </c>
      <c r="L9" s="33" t="s">
        <v>21</v>
      </c>
      <c r="M9" s="35" t="s">
        <v>16</v>
      </c>
      <c r="N9" s="35"/>
      <c r="O9" s="36" t="s">
        <v>19</v>
      </c>
      <c r="P9" s="37"/>
      <c r="Q9" s="35" t="s">
        <v>24</v>
      </c>
      <c r="R9" s="38" t="s">
        <v>20</v>
      </c>
      <c r="S9" s="29" t="s">
        <v>8</v>
      </c>
    </row>
    <row r="10" spans="1:19">
      <c r="A10" s="35"/>
      <c r="B10" s="35"/>
      <c r="C10" s="35"/>
      <c r="D10" s="42"/>
      <c r="E10" s="4" t="s">
        <v>9</v>
      </c>
      <c r="F10" s="5" t="s">
        <v>10</v>
      </c>
      <c r="G10" s="6" t="s">
        <v>11</v>
      </c>
      <c r="H10" s="4" t="s">
        <v>9</v>
      </c>
      <c r="I10" s="5" t="s">
        <v>10</v>
      </c>
      <c r="J10" s="13" t="s">
        <v>11</v>
      </c>
      <c r="K10" s="30"/>
      <c r="L10" s="34"/>
      <c r="M10" s="17" t="s">
        <v>17</v>
      </c>
      <c r="N10" s="17" t="s">
        <v>18</v>
      </c>
      <c r="O10" s="17" t="s">
        <v>17</v>
      </c>
      <c r="P10" s="18" t="s">
        <v>18</v>
      </c>
      <c r="Q10" s="35"/>
      <c r="R10" s="35"/>
      <c r="S10" s="30"/>
    </row>
    <row r="11" spans="1:19" s="8" customFormat="1">
      <c r="A11" s="7">
        <v>1</v>
      </c>
      <c r="B11" s="23" t="s">
        <v>46</v>
      </c>
      <c r="C11" s="27" t="s">
        <v>35</v>
      </c>
      <c r="D11" s="26">
        <v>1997</v>
      </c>
      <c r="E11" s="14">
        <v>8</v>
      </c>
      <c r="F11" s="14"/>
      <c r="G11" s="14"/>
      <c r="H11" s="14">
        <v>9</v>
      </c>
      <c r="I11" s="14"/>
      <c r="J11" s="14"/>
      <c r="K11" s="21">
        <f>(E11+H11*2)/3</f>
        <v>8.6666666666666661</v>
      </c>
      <c r="L11" s="16" t="str">
        <f>IF(K11&lt;3,"","x")</f>
        <v>x</v>
      </c>
      <c r="M11" s="15">
        <v>9</v>
      </c>
      <c r="N11" s="15"/>
      <c r="O11" s="16">
        <f>IF(M11&lt;&gt;"",(K11*4+M11*6)/10,"")</f>
        <v>8.8666666666666654</v>
      </c>
      <c r="P11" s="16" t="str">
        <f>IF(N11&lt;&gt;"",ROUND((K11*4+N11*6)/10,1),"")</f>
        <v/>
      </c>
      <c r="Q11" s="15" t="str">
        <f>IF(L11="x",IF(AND(O11&gt;=5,M11&gt;=3),"x",IF(AND(P11&gt;=5,N11&gt;=3),"x","")),"")</f>
        <v>x</v>
      </c>
      <c r="R11" s="22">
        <f>MAX(O11:P11)</f>
        <v>8.8666666666666654</v>
      </c>
      <c r="S11" s="14"/>
    </row>
    <row r="12" spans="1:19" s="8" customFormat="1">
      <c r="A12" s="7">
        <v>2</v>
      </c>
      <c r="B12" s="23" t="s">
        <v>36</v>
      </c>
      <c r="C12" s="27" t="s">
        <v>37</v>
      </c>
      <c r="D12" s="26">
        <v>1998</v>
      </c>
      <c r="E12" s="14">
        <v>8</v>
      </c>
      <c r="F12" s="14"/>
      <c r="G12" s="14"/>
      <c r="H12" s="14">
        <v>8</v>
      </c>
      <c r="I12" s="14"/>
      <c r="J12" s="14"/>
      <c r="K12" s="21">
        <f t="shared" ref="K12:K16" si="0">(E12+H12*2)/3</f>
        <v>8</v>
      </c>
      <c r="L12" s="16" t="str">
        <f t="shared" ref="L12:L17" si="1">IF(K12&lt;3,"","x")</f>
        <v>x</v>
      </c>
      <c r="M12" s="15">
        <v>6</v>
      </c>
      <c r="N12" s="15"/>
      <c r="O12" s="16">
        <f t="shared" ref="O12:O17" si="2">IF(M12&lt;&gt;"",(K12*4+M12*6)/10,"")</f>
        <v>6.8</v>
      </c>
      <c r="P12" s="16" t="str">
        <f t="shared" ref="P12:P17" si="3">IF(N12&lt;&gt;"",ROUND((K12*4+N12*6)/10,1),"")</f>
        <v/>
      </c>
      <c r="Q12" s="15" t="str">
        <f t="shared" ref="Q12:Q17" si="4">IF(L12="x",IF(AND(O12&gt;=5,M12&gt;=3),"x",IF(AND(P12&gt;=5,N12&gt;=3),"x","")),"")</f>
        <v>x</v>
      </c>
      <c r="R12" s="22">
        <f t="shared" ref="R12:R16" si="5">MAX(O12:P12)</f>
        <v>6.8</v>
      </c>
      <c r="S12" s="14"/>
    </row>
    <row r="13" spans="1:19" s="8" customFormat="1">
      <c r="A13" s="7">
        <v>3</v>
      </c>
      <c r="B13" s="23" t="s">
        <v>38</v>
      </c>
      <c r="C13" s="27" t="s">
        <v>39</v>
      </c>
      <c r="D13" s="26">
        <v>1998</v>
      </c>
      <c r="E13" s="14">
        <v>8</v>
      </c>
      <c r="F13" s="14"/>
      <c r="G13" s="14"/>
      <c r="H13" s="14">
        <v>9</v>
      </c>
      <c r="I13" s="14"/>
      <c r="J13" s="14"/>
      <c r="K13" s="21">
        <f t="shared" si="0"/>
        <v>8.6666666666666661</v>
      </c>
      <c r="L13" s="16" t="str">
        <f t="shared" si="1"/>
        <v>x</v>
      </c>
      <c r="M13" s="15">
        <v>7.5</v>
      </c>
      <c r="N13" s="15"/>
      <c r="O13" s="16">
        <f t="shared" si="2"/>
        <v>7.9666666666666659</v>
      </c>
      <c r="P13" s="16" t="str">
        <f t="shared" si="3"/>
        <v/>
      </c>
      <c r="Q13" s="15" t="str">
        <f t="shared" si="4"/>
        <v>x</v>
      </c>
      <c r="R13" s="22">
        <f t="shared" si="5"/>
        <v>7.9666666666666659</v>
      </c>
      <c r="S13" s="14"/>
    </row>
    <row r="14" spans="1:19" s="8" customFormat="1">
      <c r="A14" s="7">
        <v>4</v>
      </c>
      <c r="B14" s="23" t="s">
        <v>40</v>
      </c>
      <c r="C14" s="28" t="s">
        <v>41</v>
      </c>
      <c r="D14" s="26">
        <v>1999</v>
      </c>
      <c r="E14" s="14">
        <v>8</v>
      </c>
      <c r="F14" s="14"/>
      <c r="G14" s="14"/>
      <c r="H14" s="14">
        <v>9</v>
      </c>
      <c r="I14" s="14"/>
      <c r="J14" s="14"/>
      <c r="K14" s="21">
        <f t="shared" si="0"/>
        <v>8.6666666666666661</v>
      </c>
      <c r="L14" s="16" t="str">
        <f t="shared" si="1"/>
        <v>x</v>
      </c>
      <c r="M14" s="15">
        <v>9</v>
      </c>
      <c r="N14" s="15"/>
      <c r="O14" s="16">
        <f t="shared" si="2"/>
        <v>8.8666666666666654</v>
      </c>
      <c r="P14" s="16" t="str">
        <f t="shared" si="3"/>
        <v/>
      </c>
      <c r="Q14" s="15" t="str">
        <f t="shared" si="4"/>
        <v>x</v>
      </c>
      <c r="R14" s="22">
        <f t="shared" si="5"/>
        <v>8.8666666666666654</v>
      </c>
      <c r="S14" s="14"/>
    </row>
    <row r="15" spans="1:19" s="8" customFormat="1">
      <c r="A15" s="7">
        <v>5</v>
      </c>
      <c r="B15" s="23" t="s">
        <v>42</v>
      </c>
      <c r="C15" s="27" t="s">
        <v>43</v>
      </c>
      <c r="D15" s="26">
        <v>1998</v>
      </c>
      <c r="E15" s="14">
        <v>9</v>
      </c>
      <c r="F15" s="14"/>
      <c r="G15" s="14"/>
      <c r="H15" s="14">
        <v>8</v>
      </c>
      <c r="I15" s="14"/>
      <c r="J15" s="14"/>
      <c r="K15" s="21">
        <f t="shared" si="0"/>
        <v>8.3333333333333339</v>
      </c>
      <c r="L15" s="16" t="str">
        <f t="shared" si="1"/>
        <v>x</v>
      </c>
      <c r="M15" s="15">
        <v>5.5</v>
      </c>
      <c r="N15" s="15"/>
      <c r="O15" s="16">
        <f t="shared" si="2"/>
        <v>6.6333333333333346</v>
      </c>
      <c r="P15" s="16" t="str">
        <f t="shared" si="3"/>
        <v/>
      </c>
      <c r="Q15" s="15" t="str">
        <f t="shared" si="4"/>
        <v>x</v>
      </c>
      <c r="R15" s="22">
        <f t="shared" si="5"/>
        <v>6.6333333333333346</v>
      </c>
      <c r="S15" s="14"/>
    </row>
    <row r="16" spans="1:19" s="8" customFormat="1">
      <c r="A16" s="7">
        <v>6</v>
      </c>
      <c r="B16" s="23" t="s">
        <v>44</v>
      </c>
      <c r="C16" s="27" t="s">
        <v>45</v>
      </c>
      <c r="D16" s="26">
        <v>1999</v>
      </c>
      <c r="E16" s="14">
        <v>8</v>
      </c>
      <c r="F16" s="14"/>
      <c r="G16" s="14"/>
      <c r="H16" s="14">
        <v>8</v>
      </c>
      <c r="I16" s="14"/>
      <c r="J16" s="14"/>
      <c r="K16" s="21">
        <f t="shared" si="0"/>
        <v>8</v>
      </c>
      <c r="L16" s="16" t="str">
        <f t="shared" si="1"/>
        <v>x</v>
      </c>
      <c r="M16" s="15">
        <v>5.5</v>
      </c>
      <c r="N16" s="15"/>
      <c r="O16" s="16">
        <f t="shared" si="2"/>
        <v>6.5</v>
      </c>
      <c r="P16" s="16" t="str">
        <f t="shared" si="3"/>
        <v/>
      </c>
      <c r="Q16" s="15" t="str">
        <f t="shared" si="4"/>
        <v>x</v>
      </c>
      <c r="R16" s="22">
        <f t="shared" si="5"/>
        <v>6.5</v>
      </c>
      <c r="S16" s="14"/>
    </row>
    <row r="17" spans="1:19" s="8" customFormat="1">
      <c r="A17" s="7"/>
      <c r="B17" s="24"/>
      <c r="C17" s="25"/>
      <c r="D17" s="9"/>
      <c r="E17" s="14"/>
      <c r="F17" s="14"/>
      <c r="G17" s="14"/>
      <c r="H17" s="14"/>
      <c r="I17" s="14"/>
      <c r="J17" s="14"/>
      <c r="K17" s="14"/>
      <c r="L17" s="14" t="str">
        <f t="shared" si="1"/>
        <v/>
      </c>
      <c r="M17" s="14"/>
      <c r="N17" s="14"/>
      <c r="O17" s="14" t="str">
        <f t="shared" si="2"/>
        <v/>
      </c>
      <c r="P17" s="16" t="str">
        <f t="shared" si="3"/>
        <v/>
      </c>
      <c r="Q17" s="15" t="str">
        <f t="shared" si="4"/>
        <v/>
      </c>
      <c r="R17" s="22"/>
      <c r="S17" s="14"/>
    </row>
    <row r="18" spans="1:19">
      <c r="B18" s="2" t="s">
        <v>12</v>
      </c>
      <c r="C18" s="10">
        <f>COUNT(A11:A17)</f>
        <v>6</v>
      </c>
    </row>
    <row r="19" spans="1:19">
      <c r="L19" s="11"/>
      <c r="M19" s="31" t="s">
        <v>60</v>
      </c>
      <c r="N19" s="31"/>
      <c r="O19" s="31"/>
      <c r="P19" s="31"/>
      <c r="Q19" s="31"/>
      <c r="R19" s="31"/>
    </row>
    <row r="20" spans="1:19">
      <c r="B20" s="2" t="s">
        <v>13</v>
      </c>
      <c r="E20" s="19" t="s">
        <v>14</v>
      </c>
      <c r="L20" s="12"/>
      <c r="M20" s="32" t="s">
        <v>23</v>
      </c>
      <c r="N20" s="32"/>
      <c r="O20" s="32"/>
      <c r="P20" s="32"/>
      <c r="Q20" s="32"/>
      <c r="R20" s="32"/>
    </row>
    <row r="24" spans="1:19">
      <c r="E24" s="1" t="s">
        <v>32</v>
      </c>
      <c r="O24" s="1" t="s">
        <v>28</v>
      </c>
    </row>
  </sheetData>
  <sheetProtection password="CE28" sheet="1" objects="1" scenarios="1"/>
  <autoFilter ref="A10:WVZ20">
    <filterColumn colId="1" showButton="0"/>
  </autoFilter>
  <mergeCells count="19">
    <mergeCell ref="S9:S10"/>
    <mergeCell ref="M19:R19"/>
    <mergeCell ref="M20:R20"/>
    <mergeCell ref="K9:K10"/>
    <mergeCell ref="L9:L10"/>
    <mergeCell ref="M9:N9"/>
    <mergeCell ref="O9:P9"/>
    <mergeCell ref="Q9:Q10"/>
    <mergeCell ref="R9:R10"/>
    <mergeCell ref="A1:D1"/>
    <mergeCell ref="G1:S1"/>
    <mergeCell ref="A2:D2"/>
    <mergeCell ref="G2:S2"/>
    <mergeCell ref="A4:S4"/>
    <mergeCell ref="A9:A10"/>
    <mergeCell ref="B9:C10"/>
    <mergeCell ref="D9:D10"/>
    <mergeCell ref="E9:G9"/>
    <mergeCell ref="H9:J9"/>
  </mergeCells>
  <conditionalFormatting sqref="O11:Q16 P17:Q17">
    <cfRule type="cellIs" dxfId="5" priority="2" operator="lessThan">
      <formula>5</formula>
    </cfRule>
  </conditionalFormatting>
  <conditionalFormatting sqref="M11:N16 K11:K16">
    <cfRule type="cellIs" dxfId="4" priority="1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24"/>
  <sheetViews>
    <sheetView workbookViewId="0">
      <selection activeCell="A7" sqref="A7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39" t="s">
        <v>0</v>
      </c>
      <c r="B1" s="39"/>
      <c r="C1" s="39"/>
      <c r="D1" s="39"/>
      <c r="G1" s="32" t="s">
        <v>1</v>
      </c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>
      <c r="A2" s="32" t="s">
        <v>22</v>
      </c>
      <c r="B2" s="32"/>
      <c r="C2" s="32"/>
      <c r="D2" s="32"/>
      <c r="G2" s="32" t="s">
        <v>2</v>
      </c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4" spans="1:19" ht="18.75">
      <c r="A4" s="40" t="s">
        <v>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6" spans="1:19">
      <c r="A6" s="2" t="s">
        <v>33</v>
      </c>
      <c r="D6" s="2" t="s">
        <v>59</v>
      </c>
      <c r="M6" s="2" t="s">
        <v>25</v>
      </c>
      <c r="P6" s="20">
        <v>4</v>
      </c>
      <c r="Q6" s="2" t="s">
        <v>27</v>
      </c>
    </row>
    <row r="7" spans="1:19" ht="26.25" customHeight="1">
      <c r="A7" s="2" t="s">
        <v>62</v>
      </c>
      <c r="D7" s="2" t="s">
        <v>30</v>
      </c>
      <c r="E7" s="1" t="s">
        <v>47</v>
      </c>
      <c r="M7" s="3" t="s">
        <v>49</v>
      </c>
    </row>
    <row r="9" spans="1:19">
      <c r="A9" s="38" t="s">
        <v>4</v>
      </c>
      <c r="B9" s="35" t="s">
        <v>5</v>
      </c>
      <c r="C9" s="35"/>
      <c r="D9" s="41" t="s">
        <v>26</v>
      </c>
      <c r="E9" s="43" t="s">
        <v>6</v>
      </c>
      <c r="F9" s="35"/>
      <c r="G9" s="44"/>
      <c r="H9" s="43" t="s">
        <v>7</v>
      </c>
      <c r="I9" s="35"/>
      <c r="J9" s="36"/>
      <c r="K9" s="33" t="s">
        <v>15</v>
      </c>
      <c r="L9" s="33" t="s">
        <v>21</v>
      </c>
      <c r="M9" s="35" t="s">
        <v>16</v>
      </c>
      <c r="N9" s="35"/>
      <c r="O9" s="36" t="s">
        <v>19</v>
      </c>
      <c r="P9" s="37"/>
      <c r="Q9" s="35" t="s">
        <v>24</v>
      </c>
      <c r="R9" s="38" t="s">
        <v>20</v>
      </c>
      <c r="S9" s="29" t="s">
        <v>8</v>
      </c>
    </row>
    <row r="10" spans="1:19">
      <c r="A10" s="35"/>
      <c r="B10" s="35"/>
      <c r="C10" s="35"/>
      <c r="D10" s="42"/>
      <c r="E10" s="4" t="s">
        <v>9</v>
      </c>
      <c r="F10" s="5" t="s">
        <v>10</v>
      </c>
      <c r="G10" s="6" t="s">
        <v>11</v>
      </c>
      <c r="H10" s="4" t="s">
        <v>9</v>
      </c>
      <c r="I10" s="5" t="s">
        <v>10</v>
      </c>
      <c r="J10" s="13" t="s">
        <v>11</v>
      </c>
      <c r="K10" s="30"/>
      <c r="L10" s="34"/>
      <c r="M10" s="17" t="s">
        <v>17</v>
      </c>
      <c r="N10" s="17" t="s">
        <v>18</v>
      </c>
      <c r="O10" s="17" t="s">
        <v>17</v>
      </c>
      <c r="P10" s="18" t="s">
        <v>18</v>
      </c>
      <c r="Q10" s="35"/>
      <c r="R10" s="35"/>
      <c r="S10" s="30"/>
    </row>
    <row r="11" spans="1:19" s="8" customFormat="1">
      <c r="A11" s="7">
        <v>1</v>
      </c>
      <c r="B11" s="23" t="s">
        <v>46</v>
      </c>
      <c r="C11" s="27" t="s">
        <v>35</v>
      </c>
      <c r="D11" s="26">
        <v>1997</v>
      </c>
      <c r="E11" s="14">
        <v>10</v>
      </c>
      <c r="F11" s="14">
        <v>8</v>
      </c>
      <c r="G11" s="14"/>
      <c r="H11" s="14">
        <v>9</v>
      </c>
      <c r="I11" s="14"/>
      <c r="J11" s="14"/>
      <c r="K11" s="21">
        <f>(E11+F11+H11*2)/4</f>
        <v>9</v>
      </c>
      <c r="L11" s="16" t="str">
        <f>IF(K11&lt;3,"","x")</f>
        <v>x</v>
      </c>
      <c r="M11" s="15">
        <v>4.3</v>
      </c>
      <c r="N11" s="15"/>
      <c r="O11" s="16">
        <f>IF(M11&lt;&gt;"",(K11*4+M11*6)/10,"")</f>
        <v>6.18</v>
      </c>
      <c r="P11" s="16" t="str">
        <f>IF(N11&lt;&gt;"",ROUND((K11*4+N11*6)/10,1),"")</f>
        <v/>
      </c>
      <c r="Q11" s="15" t="str">
        <f>IF(L11="x",IF(AND(O11&gt;=5,M11&gt;=3),"x",IF(AND(P11&gt;=5,N11&gt;=3),"x","")),"")</f>
        <v>x</v>
      </c>
      <c r="R11" s="22">
        <f>MAX(O11:P11)</f>
        <v>6.18</v>
      </c>
      <c r="S11" s="14"/>
    </row>
    <row r="12" spans="1:19" s="8" customFormat="1">
      <c r="A12" s="7">
        <v>2</v>
      </c>
      <c r="B12" s="23" t="s">
        <v>36</v>
      </c>
      <c r="C12" s="27" t="s">
        <v>37</v>
      </c>
      <c r="D12" s="26">
        <v>1998</v>
      </c>
      <c r="E12" s="14">
        <v>5</v>
      </c>
      <c r="F12" s="14">
        <v>6</v>
      </c>
      <c r="G12" s="14"/>
      <c r="H12" s="14">
        <v>6</v>
      </c>
      <c r="I12" s="14"/>
      <c r="J12" s="14"/>
      <c r="K12" s="21">
        <f t="shared" ref="K12:K16" si="0">(E12+F12+H12*2)/4</f>
        <v>5.75</v>
      </c>
      <c r="L12" s="16" t="str">
        <f t="shared" ref="L12:L17" si="1">IF(K12&lt;3,"","x")</f>
        <v>x</v>
      </c>
      <c r="M12" s="15">
        <v>0.3</v>
      </c>
      <c r="N12" s="15"/>
      <c r="O12" s="16">
        <f t="shared" ref="O12:O17" si="2">IF(M12&lt;&gt;"",(K12*4+M12*6)/10,"")</f>
        <v>2.48</v>
      </c>
      <c r="P12" s="16" t="str">
        <f t="shared" ref="P12:P17" si="3">IF(N12&lt;&gt;"",ROUND((K12*4+N12*6)/10,1),"")</f>
        <v/>
      </c>
      <c r="Q12" s="15" t="str">
        <f t="shared" ref="Q12:Q17" si="4">IF(L12="x",IF(AND(O12&gt;=5,M12&gt;=3),"x",IF(AND(P12&gt;=5,N12&gt;=3),"x","")),"")</f>
        <v/>
      </c>
      <c r="R12" s="22">
        <f t="shared" ref="R12:R16" si="5">MAX(O12:P12)</f>
        <v>2.48</v>
      </c>
      <c r="S12" s="14"/>
    </row>
    <row r="13" spans="1:19" s="8" customFormat="1">
      <c r="A13" s="7">
        <v>3</v>
      </c>
      <c r="B13" s="23" t="s">
        <v>38</v>
      </c>
      <c r="C13" s="27" t="s">
        <v>39</v>
      </c>
      <c r="D13" s="26">
        <v>1998</v>
      </c>
      <c r="E13" s="14">
        <v>5</v>
      </c>
      <c r="F13" s="14">
        <v>6</v>
      </c>
      <c r="G13" s="14"/>
      <c r="H13" s="14">
        <v>6</v>
      </c>
      <c r="I13" s="14"/>
      <c r="J13" s="14"/>
      <c r="K13" s="21">
        <f t="shared" si="0"/>
        <v>5.75</v>
      </c>
      <c r="L13" s="16" t="str">
        <f t="shared" si="1"/>
        <v>x</v>
      </c>
      <c r="M13" s="15">
        <v>1.3</v>
      </c>
      <c r="N13" s="15"/>
      <c r="O13" s="16">
        <f t="shared" si="2"/>
        <v>3.08</v>
      </c>
      <c r="P13" s="16" t="str">
        <f t="shared" si="3"/>
        <v/>
      </c>
      <c r="Q13" s="15" t="str">
        <f t="shared" si="4"/>
        <v/>
      </c>
      <c r="R13" s="22">
        <f t="shared" si="5"/>
        <v>3.08</v>
      </c>
      <c r="S13" s="14"/>
    </row>
    <row r="14" spans="1:19" s="8" customFormat="1">
      <c r="A14" s="7">
        <v>4</v>
      </c>
      <c r="B14" s="23" t="s">
        <v>40</v>
      </c>
      <c r="C14" s="28" t="s">
        <v>41</v>
      </c>
      <c r="D14" s="26">
        <v>1999</v>
      </c>
      <c r="E14" s="14">
        <v>8</v>
      </c>
      <c r="F14" s="14">
        <v>8</v>
      </c>
      <c r="G14" s="14"/>
      <c r="H14" s="14">
        <v>9</v>
      </c>
      <c r="I14" s="14"/>
      <c r="J14" s="14"/>
      <c r="K14" s="21">
        <f t="shared" si="0"/>
        <v>8.5</v>
      </c>
      <c r="L14" s="16" t="str">
        <f t="shared" si="1"/>
        <v>x</v>
      </c>
      <c r="M14" s="15">
        <v>3.8</v>
      </c>
      <c r="N14" s="15"/>
      <c r="O14" s="16">
        <f t="shared" si="2"/>
        <v>5.68</v>
      </c>
      <c r="P14" s="16" t="str">
        <f t="shared" si="3"/>
        <v/>
      </c>
      <c r="Q14" s="15" t="str">
        <f t="shared" si="4"/>
        <v>x</v>
      </c>
      <c r="R14" s="22">
        <f t="shared" si="5"/>
        <v>5.68</v>
      </c>
      <c r="S14" s="14"/>
    </row>
    <row r="15" spans="1:19" s="8" customFormat="1">
      <c r="A15" s="7">
        <v>5</v>
      </c>
      <c r="B15" s="23" t="s">
        <v>42</v>
      </c>
      <c r="C15" s="27" t="s">
        <v>43</v>
      </c>
      <c r="D15" s="26">
        <v>1998</v>
      </c>
      <c r="E15" s="14">
        <v>7</v>
      </c>
      <c r="F15" s="14">
        <v>6</v>
      </c>
      <c r="G15" s="14"/>
      <c r="H15" s="14">
        <v>6</v>
      </c>
      <c r="I15" s="14"/>
      <c r="J15" s="14"/>
      <c r="K15" s="21">
        <f t="shared" si="0"/>
        <v>6.25</v>
      </c>
      <c r="L15" s="16" t="str">
        <f t="shared" si="1"/>
        <v>x</v>
      </c>
      <c r="M15" s="15">
        <v>2</v>
      </c>
      <c r="N15" s="15"/>
      <c r="O15" s="16">
        <f t="shared" si="2"/>
        <v>3.7</v>
      </c>
      <c r="P15" s="16" t="str">
        <f t="shared" si="3"/>
        <v/>
      </c>
      <c r="Q15" s="15" t="str">
        <f t="shared" si="4"/>
        <v/>
      </c>
      <c r="R15" s="22">
        <f t="shared" si="5"/>
        <v>3.7</v>
      </c>
      <c r="S15" s="14"/>
    </row>
    <row r="16" spans="1:19" s="8" customFormat="1">
      <c r="A16" s="7">
        <v>6</v>
      </c>
      <c r="B16" s="23" t="s">
        <v>44</v>
      </c>
      <c r="C16" s="27" t="s">
        <v>45</v>
      </c>
      <c r="D16" s="26">
        <v>1999</v>
      </c>
      <c r="E16" s="14">
        <v>7</v>
      </c>
      <c r="F16" s="14">
        <v>6</v>
      </c>
      <c r="G16" s="14"/>
      <c r="H16" s="14">
        <v>6</v>
      </c>
      <c r="I16" s="14"/>
      <c r="J16" s="14"/>
      <c r="K16" s="21">
        <f t="shared" si="0"/>
        <v>6.25</v>
      </c>
      <c r="L16" s="16" t="str">
        <f t="shared" si="1"/>
        <v>x</v>
      </c>
      <c r="M16" s="15">
        <v>0.3</v>
      </c>
      <c r="N16" s="15"/>
      <c r="O16" s="16">
        <f t="shared" si="2"/>
        <v>2.68</v>
      </c>
      <c r="P16" s="16" t="str">
        <f t="shared" si="3"/>
        <v/>
      </c>
      <c r="Q16" s="15" t="str">
        <f t="shared" si="4"/>
        <v/>
      </c>
      <c r="R16" s="22">
        <f t="shared" si="5"/>
        <v>2.68</v>
      </c>
      <c r="S16" s="14"/>
    </row>
    <row r="17" spans="1:19" s="8" customFormat="1">
      <c r="A17" s="7"/>
      <c r="B17" s="24"/>
      <c r="C17" s="25"/>
      <c r="D17" s="9"/>
      <c r="E17" s="14"/>
      <c r="F17" s="14"/>
      <c r="G17" s="14"/>
      <c r="H17" s="14"/>
      <c r="I17" s="14"/>
      <c r="J17" s="14"/>
      <c r="K17" s="14"/>
      <c r="L17" s="14" t="str">
        <f t="shared" si="1"/>
        <v/>
      </c>
      <c r="M17" s="14"/>
      <c r="N17" s="14"/>
      <c r="O17" s="14" t="str">
        <f t="shared" si="2"/>
        <v/>
      </c>
      <c r="P17" s="16" t="str">
        <f t="shared" si="3"/>
        <v/>
      </c>
      <c r="Q17" s="15" t="str">
        <f t="shared" si="4"/>
        <v/>
      </c>
      <c r="R17" s="22"/>
      <c r="S17" s="14"/>
    </row>
    <row r="18" spans="1:19">
      <c r="B18" s="2" t="s">
        <v>12</v>
      </c>
      <c r="C18" s="10">
        <f>COUNT(A11:A17)</f>
        <v>6</v>
      </c>
    </row>
    <row r="19" spans="1:19">
      <c r="L19" s="11"/>
      <c r="M19" s="31" t="s">
        <v>60</v>
      </c>
      <c r="N19" s="31"/>
      <c r="O19" s="31"/>
      <c r="P19" s="31"/>
      <c r="Q19" s="31"/>
      <c r="R19" s="31"/>
    </row>
    <row r="20" spans="1:19">
      <c r="B20" s="2" t="s">
        <v>13</v>
      </c>
      <c r="E20" s="19" t="s">
        <v>14</v>
      </c>
      <c r="L20" s="12"/>
      <c r="M20" s="32" t="s">
        <v>23</v>
      </c>
      <c r="N20" s="32"/>
      <c r="O20" s="32"/>
      <c r="P20" s="32"/>
      <c r="Q20" s="32"/>
      <c r="R20" s="32"/>
    </row>
    <row r="24" spans="1:19">
      <c r="E24" s="1" t="s">
        <v>48</v>
      </c>
      <c r="O24" s="1" t="s">
        <v>28</v>
      </c>
    </row>
  </sheetData>
  <sheetProtection password="CE28" sheet="1" objects="1" scenarios="1"/>
  <autoFilter ref="A10:WVZ20">
    <filterColumn colId="1" showButton="0"/>
  </autoFilter>
  <mergeCells count="19">
    <mergeCell ref="S9:S10"/>
    <mergeCell ref="M19:R19"/>
    <mergeCell ref="M20:R20"/>
    <mergeCell ref="K9:K10"/>
    <mergeCell ref="L9:L10"/>
    <mergeCell ref="M9:N9"/>
    <mergeCell ref="O9:P9"/>
    <mergeCell ref="Q9:Q10"/>
    <mergeCell ref="R9:R10"/>
    <mergeCell ref="A1:D1"/>
    <mergeCell ref="G1:S1"/>
    <mergeCell ref="A2:D2"/>
    <mergeCell ref="G2:S2"/>
    <mergeCell ref="A4:S4"/>
    <mergeCell ref="A9:A10"/>
    <mergeCell ref="B9:C10"/>
    <mergeCell ref="D9:D10"/>
    <mergeCell ref="E9:G9"/>
    <mergeCell ref="H9:J9"/>
  </mergeCells>
  <conditionalFormatting sqref="O11:Q16 P17:Q17">
    <cfRule type="cellIs" dxfId="3" priority="2" operator="lessThan">
      <formula>5</formula>
    </cfRule>
  </conditionalFormatting>
  <conditionalFormatting sqref="M11:N16 K11:K16">
    <cfRule type="cellIs" dxfId="2" priority="1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24"/>
  <sheetViews>
    <sheetView workbookViewId="0">
      <selection activeCell="A7" sqref="A7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39" t="s">
        <v>0</v>
      </c>
      <c r="B1" s="39"/>
      <c r="C1" s="39"/>
      <c r="D1" s="39"/>
      <c r="G1" s="32" t="s">
        <v>1</v>
      </c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>
      <c r="A2" s="32" t="s">
        <v>22</v>
      </c>
      <c r="B2" s="32"/>
      <c r="C2" s="32"/>
      <c r="D2" s="32"/>
      <c r="G2" s="32" t="s">
        <v>2</v>
      </c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4" spans="1:19" ht="18.75">
      <c r="A4" s="40" t="s">
        <v>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6" spans="1:19">
      <c r="A6" s="2" t="s">
        <v>33</v>
      </c>
      <c r="D6" s="2" t="s">
        <v>59</v>
      </c>
      <c r="M6" s="2" t="s">
        <v>25</v>
      </c>
      <c r="P6" s="20">
        <v>2</v>
      </c>
      <c r="Q6" s="2" t="s">
        <v>27</v>
      </c>
    </row>
    <row r="7" spans="1:19" ht="26.25" customHeight="1">
      <c r="A7" s="2" t="s">
        <v>62</v>
      </c>
      <c r="D7" s="2" t="s">
        <v>30</v>
      </c>
      <c r="E7" s="1" t="s">
        <v>34</v>
      </c>
      <c r="M7" s="3" t="s">
        <v>29</v>
      </c>
    </row>
    <row r="9" spans="1:19">
      <c r="A9" s="38" t="s">
        <v>4</v>
      </c>
      <c r="B9" s="35" t="s">
        <v>5</v>
      </c>
      <c r="C9" s="35"/>
      <c r="D9" s="41" t="s">
        <v>26</v>
      </c>
      <c r="E9" s="43" t="s">
        <v>6</v>
      </c>
      <c r="F9" s="35"/>
      <c r="G9" s="44"/>
      <c r="H9" s="43" t="s">
        <v>7</v>
      </c>
      <c r="I9" s="35"/>
      <c r="J9" s="36"/>
      <c r="K9" s="33" t="s">
        <v>15</v>
      </c>
      <c r="L9" s="33" t="s">
        <v>21</v>
      </c>
      <c r="M9" s="35" t="s">
        <v>16</v>
      </c>
      <c r="N9" s="35"/>
      <c r="O9" s="36" t="s">
        <v>19</v>
      </c>
      <c r="P9" s="37"/>
      <c r="Q9" s="35" t="s">
        <v>24</v>
      </c>
      <c r="R9" s="38" t="s">
        <v>20</v>
      </c>
      <c r="S9" s="29" t="s">
        <v>8</v>
      </c>
    </row>
    <row r="10" spans="1:19">
      <c r="A10" s="35"/>
      <c r="B10" s="35"/>
      <c r="C10" s="35"/>
      <c r="D10" s="42"/>
      <c r="E10" s="4" t="s">
        <v>9</v>
      </c>
      <c r="F10" s="5" t="s">
        <v>10</v>
      </c>
      <c r="G10" s="6" t="s">
        <v>11</v>
      </c>
      <c r="H10" s="4" t="s">
        <v>9</v>
      </c>
      <c r="I10" s="5" t="s">
        <v>10</v>
      </c>
      <c r="J10" s="13" t="s">
        <v>11</v>
      </c>
      <c r="K10" s="30"/>
      <c r="L10" s="34"/>
      <c r="M10" s="17" t="s">
        <v>17</v>
      </c>
      <c r="N10" s="17" t="s">
        <v>18</v>
      </c>
      <c r="O10" s="17" t="s">
        <v>17</v>
      </c>
      <c r="P10" s="18" t="s">
        <v>18</v>
      </c>
      <c r="Q10" s="35"/>
      <c r="R10" s="35"/>
      <c r="S10" s="30"/>
    </row>
    <row r="11" spans="1:19" s="8" customFormat="1">
      <c r="A11" s="7">
        <v>1</v>
      </c>
      <c r="B11" s="23" t="s">
        <v>46</v>
      </c>
      <c r="C11" s="27" t="s">
        <v>35</v>
      </c>
      <c r="D11" s="26">
        <v>1997</v>
      </c>
      <c r="E11" s="14">
        <v>8</v>
      </c>
      <c r="F11" s="14"/>
      <c r="G11" s="14"/>
      <c r="H11" s="14">
        <v>8</v>
      </c>
      <c r="I11" s="14"/>
      <c r="J11" s="14"/>
      <c r="K11" s="21">
        <f>(E11+H11*2)/3</f>
        <v>8</v>
      </c>
      <c r="L11" s="16" t="str">
        <f>IF(K11&lt;3,"","x")</f>
        <v>x</v>
      </c>
      <c r="M11" s="15">
        <v>6.5</v>
      </c>
      <c r="N11" s="15"/>
      <c r="O11" s="16">
        <f>IF(M11&lt;&gt;"",(K11*4+M11*6)/10,"")</f>
        <v>7.1</v>
      </c>
      <c r="P11" s="16" t="str">
        <f>IF(N11&lt;&gt;"",ROUND((K11*4+N11*6)/10,1),"")</f>
        <v/>
      </c>
      <c r="Q11" s="15" t="str">
        <f>IF(L11="x",IF(AND(O11&gt;=5,M11&gt;=3),"x",IF(AND(P11&gt;=5,N11&gt;=3),"x","")),"")</f>
        <v>x</v>
      </c>
      <c r="R11" s="22">
        <f>MAX(O11:P11)</f>
        <v>7.1</v>
      </c>
      <c r="S11" s="14"/>
    </row>
    <row r="12" spans="1:19" s="8" customFormat="1">
      <c r="A12" s="7">
        <v>2</v>
      </c>
      <c r="B12" s="23" t="s">
        <v>36</v>
      </c>
      <c r="C12" s="27" t="s">
        <v>37</v>
      </c>
      <c r="D12" s="26">
        <v>1998</v>
      </c>
      <c r="E12" s="14">
        <v>7</v>
      </c>
      <c r="F12" s="14"/>
      <c r="G12" s="14"/>
      <c r="H12" s="14">
        <v>0</v>
      </c>
      <c r="I12" s="14"/>
      <c r="J12" s="14"/>
      <c r="K12" s="21">
        <f t="shared" ref="K12:K16" si="0">(E12+H12*2)/3</f>
        <v>2.3333333333333335</v>
      </c>
      <c r="L12" s="16" t="str">
        <f t="shared" ref="L12:L17" si="1">IF(K12&lt;3,"","x")</f>
        <v/>
      </c>
      <c r="M12" s="15"/>
      <c r="N12" s="15"/>
      <c r="O12" s="16" t="str">
        <f t="shared" ref="O12:O17" si="2">IF(M12&lt;&gt;"",(K12*4+M12*6)/10,"")</f>
        <v/>
      </c>
      <c r="P12" s="16" t="str">
        <f t="shared" ref="P12:P17" si="3">IF(N12&lt;&gt;"",ROUND((K12*4+N12*6)/10,1),"")</f>
        <v/>
      </c>
      <c r="Q12" s="15" t="str">
        <f t="shared" ref="Q12:Q17" si="4">IF(L12="x",IF(AND(O12&gt;=5,M12&gt;=3),"x",IF(AND(P12&gt;=5,N12&gt;=3),"x","")),"")</f>
        <v/>
      </c>
      <c r="R12" s="22">
        <f t="shared" ref="R12:R16" si="5">MAX(O12:P12)</f>
        <v>0</v>
      </c>
      <c r="S12" s="14"/>
    </row>
    <row r="13" spans="1:19" s="8" customFormat="1">
      <c r="A13" s="7">
        <v>3</v>
      </c>
      <c r="B13" s="23" t="s">
        <v>38</v>
      </c>
      <c r="C13" s="27" t="s">
        <v>39</v>
      </c>
      <c r="D13" s="26">
        <v>1998</v>
      </c>
      <c r="E13" s="14">
        <v>8</v>
      </c>
      <c r="F13" s="14"/>
      <c r="G13" s="14"/>
      <c r="H13" s="14">
        <v>9</v>
      </c>
      <c r="I13" s="14"/>
      <c r="J13" s="14"/>
      <c r="K13" s="21">
        <f t="shared" si="0"/>
        <v>8.6666666666666661</v>
      </c>
      <c r="L13" s="16" t="str">
        <f t="shared" si="1"/>
        <v>x</v>
      </c>
      <c r="M13" s="15">
        <v>5.3</v>
      </c>
      <c r="N13" s="15"/>
      <c r="O13" s="16">
        <f t="shared" si="2"/>
        <v>6.6466666666666665</v>
      </c>
      <c r="P13" s="16" t="str">
        <f t="shared" si="3"/>
        <v/>
      </c>
      <c r="Q13" s="15" t="str">
        <f t="shared" si="4"/>
        <v>x</v>
      </c>
      <c r="R13" s="22">
        <f t="shared" si="5"/>
        <v>6.6466666666666665</v>
      </c>
      <c r="S13" s="14"/>
    </row>
    <row r="14" spans="1:19" s="8" customFormat="1">
      <c r="A14" s="7">
        <v>4</v>
      </c>
      <c r="B14" s="23" t="s">
        <v>40</v>
      </c>
      <c r="C14" s="28" t="s">
        <v>41</v>
      </c>
      <c r="D14" s="26">
        <v>1999</v>
      </c>
      <c r="E14" s="14">
        <v>8</v>
      </c>
      <c r="F14" s="14"/>
      <c r="G14" s="14"/>
      <c r="H14" s="14">
        <v>10</v>
      </c>
      <c r="I14" s="14"/>
      <c r="J14" s="14"/>
      <c r="K14" s="21">
        <f t="shared" si="0"/>
        <v>9.3333333333333339</v>
      </c>
      <c r="L14" s="16" t="str">
        <f t="shared" si="1"/>
        <v>x</v>
      </c>
      <c r="M14" s="15">
        <v>4.8</v>
      </c>
      <c r="N14" s="15"/>
      <c r="O14" s="16">
        <f t="shared" si="2"/>
        <v>6.6133333333333324</v>
      </c>
      <c r="P14" s="16" t="str">
        <f t="shared" si="3"/>
        <v/>
      </c>
      <c r="Q14" s="15" t="str">
        <f t="shared" si="4"/>
        <v>x</v>
      </c>
      <c r="R14" s="22">
        <f t="shared" si="5"/>
        <v>6.6133333333333324</v>
      </c>
      <c r="S14" s="14"/>
    </row>
    <row r="15" spans="1:19" s="8" customFormat="1">
      <c r="A15" s="7">
        <v>5</v>
      </c>
      <c r="B15" s="23" t="s">
        <v>42</v>
      </c>
      <c r="C15" s="27" t="s">
        <v>43</v>
      </c>
      <c r="D15" s="26">
        <v>1998</v>
      </c>
      <c r="E15" s="14">
        <v>6</v>
      </c>
      <c r="F15" s="14"/>
      <c r="G15" s="14"/>
      <c r="H15" s="14">
        <v>7</v>
      </c>
      <c r="I15" s="14"/>
      <c r="J15" s="14"/>
      <c r="K15" s="21">
        <f t="shared" si="0"/>
        <v>6.666666666666667</v>
      </c>
      <c r="L15" s="16" t="str">
        <f t="shared" si="1"/>
        <v>x</v>
      </c>
      <c r="M15" s="15">
        <v>2.2999999999999998</v>
      </c>
      <c r="N15" s="15"/>
      <c r="O15" s="16">
        <f t="shared" si="2"/>
        <v>4.0466666666666669</v>
      </c>
      <c r="P15" s="16" t="str">
        <f t="shared" si="3"/>
        <v/>
      </c>
      <c r="Q15" s="15" t="str">
        <f t="shared" si="4"/>
        <v/>
      </c>
      <c r="R15" s="22">
        <f t="shared" si="5"/>
        <v>4.0466666666666669</v>
      </c>
      <c r="S15" s="14"/>
    </row>
    <row r="16" spans="1:19" s="8" customFormat="1">
      <c r="A16" s="7">
        <v>6</v>
      </c>
      <c r="B16" s="23" t="s">
        <v>44</v>
      </c>
      <c r="C16" s="27" t="s">
        <v>45</v>
      </c>
      <c r="D16" s="26">
        <v>1999</v>
      </c>
      <c r="E16" s="14">
        <v>6</v>
      </c>
      <c r="F16" s="14"/>
      <c r="G16" s="14"/>
      <c r="H16" s="14">
        <v>6</v>
      </c>
      <c r="I16" s="14"/>
      <c r="J16" s="14"/>
      <c r="K16" s="21">
        <f t="shared" si="0"/>
        <v>6</v>
      </c>
      <c r="L16" s="16" t="str">
        <f t="shared" si="1"/>
        <v>x</v>
      </c>
      <c r="M16" s="15">
        <v>1</v>
      </c>
      <c r="N16" s="15"/>
      <c r="O16" s="16">
        <f t="shared" si="2"/>
        <v>3</v>
      </c>
      <c r="P16" s="16" t="str">
        <f t="shared" si="3"/>
        <v/>
      </c>
      <c r="Q16" s="15" t="str">
        <f t="shared" si="4"/>
        <v/>
      </c>
      <c r="R16" s="22">
        <f t="shared" si="5"/>
        <v>3</v>
      </c>
      <c r="S16" s="14"/>
    </row>
    <row r="17" spans="1:19" s="8" customFormat="1">
      <c r="A17" s="7"/>
      <c r="B17" s="24"/>
      <c r="C17" s="25"/>
      <c r="D17" s="9"/>
      <c r="E17" s="14"/>
      <c r="F17" s="14"/>
      <c r="G17" s="14"/>
      <c r="H17" s="14"/>
      <c r="I17" s="14"/>
      <c r="J17" s="14"/>
      <c r="K17" s="14"/>
      <c r="L17" s="14" t="str">
        <f t="shared" si="1"/>
        <v/>
      </c>
      <c r="M17" s="14"/>
      <c r="N17" s="14"/>
      <c r="O17" s="14" t="str">
        <f t="shared" si="2"/>
        <v/>
      </c>
      <c r="P17" s="16" t="str">
        <f t="shared" si="3"/>
        <v/>
      </c>
      <c r="Q17" s="15" t="str">
        <f t="shared" si="4"/>
        <v/>
      </c>
      <c r="R17" s="22"/>
      <c r="S17" s="14"/>
    </row>
    <row r="18" spans="1:19">
      <c r="B18" s="2" t="s">
        <v>12</v>
      </c>
      <c r="C18" s="10">
        <f>COUNT(A11:A17)</f>
        <v>6</v>
      </c>
    </row>
    <row r="19" spans="1:19">
      <c r="L19" s="11"/>
      <c r="M19" s="31" t="s">
        <v>60</v>
      </c>
      <c r="N19" s="31"/>
      <c r="O19" s="31"/>
      <c r="P19" s="31"/>
      <c r="Q19" s="31"/>
      <c r="R19" s="31"/>
    </row>
    <row r="20" spans="1:19">
      <c r="B20" s="2" t="s">
        <v>13</v>
      </c>
      <c r="E20" s="19" t="s">
        <v>14</v>
      </c>
      <c r="L20" s="12"/>
      <c r="M20" s="32" t="s">
        <v>23</v>
      </c>
      <c r="N20" s="32"/>
      <c r="O20" s="32"/>
      <c r="P20" s="32"/>
      <c r="Q20" s="32"/>
      <c r="R20" s="32"/>
    </row>
    <row r="24" spans="1:19">
      <c r="E24" s="1" t="s">
        <v>31</v>
      </c>
      <c r="O24" s="1" t="s">
        <v>28</v>
      </c>
    </row>
  </sheetData>
  <sheetProtection password="CE28" sheet="1" objects="1" scenarios="1"/>
  <autoFilter ref="A10:WVZ20">
    <filterColumn colId="1" showButton="0"/>
  </autoFilter>
  <mergeCells count="19">
    <mergeCell ref="S9:S10"/>
    <mergeCell ref="M19:R19"/>
    <mergeCell ref="M20:R20"/>
    <mergeCell ref="K9:K10"/>
    <mergeCell ref="L9:L10"/>
    <mergeCell ref="M9:N9"/>
    <mergeCell ref="O9:P9"/>
    <mergeCell ref="Q9:Q10"/>
    <mergeCell ref="R9:R10"/>
    <mergeCell ref="A1:D1"/>
    <mergeCell ref="G1:S1"/>
    <mergeCell ref="A2:D2"/>
    <mergeCell ref="G2:S2"/>
    <mergeCell ref="A4:S4"/>
    <mergeCell ref="A9:A10"/>
    <mergeCell ref="B9:C10"/>
    <mergeCell ref="D9:D10"/>
    <mergeCell ref="E9:G9"/>
    <mergeCell ref="H9:J9"/>
  </mergeCells>
  <conditionalFormatting sqref="O11:Q16 P17:Q17">
    <cfRule type="cellIs" dxfId="1" priority="5" operator="lessThan">
      <formula>5</formula>
    </cfRule>
  </conditionalFormatting>
  <conditionalFormatting sqref="M11:N16 K11:K16">
    <cfRule type="cellIs" dxfId="0" priority="4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NLTK</vt:lpstr>
      <vt:lpstr>NLKT</vt:lpstr>
      <vt:lpstr>NVVP</vt:lpstr>
      <vt:lpstr>Toan P5</vt:lpstr>
      <vt:lpstr>LKT</vt:lpstr>
      <vt:lpstr>Sheet2</vt:lpstr>
      <vt:lpstr>Sheet3</vt:lpstr>
      <vt:lpstr>LKT!Print_Titles</vt:lpstr>
      <vt:lpstr>NLKT!Print_Titles</vt:lpstr>
      <vt:lpstr>NLTK!Print_Titles</vt:lpstr>
      <vt:lpstr>NVVP!Print_Titles</vt:lpstr>
      <vt:lpstr>'Toan P5'!Print_Titles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FPT</dc:creator>
  <cp:lastModifiedBy>FPT</cp:lastModifiedBy>
  <cp:lastPrinted>2016-01-21T00:48:01Z</cp:lastPrinted>
  <dcterms:created xsi:type="dcterms:W3CDTF">2014-11-04T01:45:16Z</dcterms:created>
  <dcterms:modified xsi:type="dcterms:W3CDTF">2016-01-21T09:01:29Z</dcterms:modified>
</cp:coreProperties>
</file>