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KT" sheetId="34" r:id="rId1"/>
    <sheet name="PTHDKT" sheetId="33" r:id="rId2"/>
    <sheet name="KBT" sheetId="31" r:id="rId3"/>
    <sheet name="KTDN P3" sheetId="29" r:id="rId4"/>
    <sheet name="KTDN P2" sheetId="30" r:id="rId5"/>
    <sheet name="KTVT" sheetId="6" r:id="rId6"/>
    <sheet name="Sheet2" sheetId="2" r:id="rId7"/>
    <sheet name="Sheet3" sheetId="3" r:id="rId8"/>
  </sheets>
  <definedNames>
    <definedName name="_Fill" localSheetId="2" hidden="1">#REF!</definedName>
    <definedName name="_Fill" localSheetId="0" hidden="1">#REF!</definedName>
    <definedName name="_Fill" localSheetId="4" hidden="1">#REF!</definedName>
    <definedName name="_Fill" localSheetId="3" hidden="1">#REF!</definedName>
    <definedName name="_Fill" localSheetId="1" hidden="1">#REF!</definedName>
    <definedName name="_Fill" hidden="1">#REF!</definedName>
    <definedName name="_xlnm._FilterDatabase" localSheetId="2" hidden="1">KBT!$A$10:$WVZ$26</definedName>
    <definedName name="_xlnm._FilterDatabase" localSheetId="0" hidden="1">KT!$A$10:$WVZ$26</definedName>
    <definedName name="_xlnm._FilterDatabase" localSheetId="4" hidden="1">'KTDN P2'!$A$10:$WVZ$26</definedName>
    <definedName name="_xlnm._FilterDatabase" localSheetId="3" hidden="1">'KTDN P3'!$A$10:$WVZ$26</definedName>
    <definedName name="_xlnm._FilterDatabase" localSheetId="5" hidden="1">KTVT!$A$10:$WVZ$26</definedName>
    <definedName name="_xlnm._FilterDatabase" localSheetId="1" hidden="1">PTHDKT!$A$10:$WVZ$26</definedName>
    <definedName name="_xlnm.Print_Titles" localSheetId="2">KBT!$9:$10</definedName>
    <definedName name="_xlnm.Print_Titles" localSheetId="0">KT!$9:$10</definedName>
    <definedName name="_xlnm.Print_Titles" localSheetId="4">'KTDN P2'!$9:$10</definedName>
    <definedName name="_xlnm.Print_Titles" localSheetId="3">'KTDN P3'!$9:$10</definedName>
    <definedName name="_xlnm.Print_Titles" localSheetId="5">KTVT!$9:$10</definedName>
    <definedName name="_xlnm.Print_Titles" localSheetId="1">PTHDKT!$9:$10</definedName>
  </definedNames>
  <calcPr calcId="144525"/>
</workbook>
</file>

<file path=xl/calcChain.xml><?xml version="1.0" encoding="utf-8"?>
<calcChain xmlns="http://schemas.openxmlformats.org/spreadsheetml/2006/main">
  <c r="O18" i="33" l="1"/>
  <c r="O14" i="6" l="1"/>
  <c r="O12" i="29" l="1"/>
  <c r="O13" i="29"/>
  <c r="O14" i="29"/>
  <c r="O15" i="29"/>
  <c r="O16" i="29"/>
  <c r="O17" i="29"/>
  <c r="O18" i="29"/>
  <c r="O19" i="29"/>
  <c r="O20" i="29"/>
  <c r="O21" i="29"/>
  <c r="O22" i="29"/>
  <c r="O11" i="29"/>
  <c r="R18" i="29"/>
  <c r="K11" i="30"/>
  <c r="P15" i="34"/>
  <c r="O15" i="34"/>
  <c r="K15" i="34"/>
  <c r="L15" i="34" s="1"/>
  <c r="P14" i="34"/>
  <c r="O14" i="34"/>
  <c r="K14" i="34"/>
  <c r="L14" i="34" s="1"/>
  <c r="P13" i="34"/>
  <c r="K13" i="34"/>
  <c r="L13" i="34" s="1"/>
  <c r="P12" i="34"/>
  <c r="K12" i="34"/>
  <c r="L12" i="34" s="1"/>
  <c r="P19" i="34"/>
  <c r="K19" i="34"/>
  <c r="L19" i="34" s="1"/>
  <c r="P18" i="34"/>
  <c r="O18" i="34"/>
  <c r="K18" i="34"/>
  <c r="L18" i="34" s="1"/>
  <c r="Q18" i="34" s="1"/>
  <c r="P17" i="34"/>
  <c r="O17" i="34"/>
  <c r="K17" i="34"/>
  <c r="L17" i="34" s="1"/>
  <c r="P16" i="34"/>
  <c r="O16" i="34"/>
  <c r="K16" i="34"/>
  <c r="L16" i="34" s="1"/>
  <c r="Q16" i="34" s="1"/>
  <c r="P21" i="34"/>
  <c r="O21" i="34"/>
  <c r="K21" i="34"/>
  <c r="L21" i="34" s="1"/>
  <c r="P20" i="34"/>
  <c r="K20" i="34"/>
  <c r="L20" i="34" s="1"/>
  <c r="P15" i="33"/>
  <c r="K15" i="33"/>
  <c r="P14" i="33"/>
  <c r="K14" i="33"/>
  <c r="P13" i="33"/>
  <c r="K13" i="33"/>
  <c r="P12" i="33"/>
  <c r="K12" i="33"/>
  <c r="P19" i="33"/>
  <c r="K19" i="33"/>
  <c r="P18" i="33"/>
  <c r="K18" i="33"/>
  <c r="L18" i="33" s="1"/>
  <c r="Q18" i="33" s="1"/>
  <c r="P17" i="33"/>
  <c r="K17" i="33"/>
  <c r="P16" i="33"/>
  <c r="K16" i="33"/>
  <c r="P21" i="33"/>
  <c r="K21" i="33"/>
  <c r="P20" i="33"/>
  <c r="K20" i="33"/>
  <c r="P15" i="31"/>
  <c r="K15" i="31"/>
  <c r="L15" i="31" s="1"/>
  <c r="P14" i="31"/>
  <c r="O14" i="31"/>
  <c r="K14" i="31"/>
  <c r="L14" i="31" s="1"/>
  <c r="P13" i="31"/>
  <c r="K13" i="31"/>
  <c r="L13" i="31" s="1"/>
  <c r="P12" i="31"/>
  <c r="K12" i="31"/>
  <c r="L12" i="31" s="1"/>
  <c r="P19" i="31"/>
  <c r="K19" i="31"/>
  <c r="L19" i="31" s="1"/>
  <c r="P18" i="31"/>
  <c r="O18" i="31"/>
  <c r="K18" i="31"/>
  <c r="L18" i="31" s="1"/>
  <c r="Q18" i="31" s="1"/>
  <c r="P17" i="31"/>
  <c r="K17" i="31"/>
  <c r="O17" i="31" s="1"/>
  <c r="P16" i="31"/>
  <c r="K16" i="31"/>
  <c r="O16" i="31" s="1"/>
  <c r="P21" i="31"/>
  <c r="K21" i="31"/>
  <c r="O21" i="31" s="1"/>
  <c r="P20" i="31"/>
  <c r="K20" i="31"/>
  <c r="O20" i="31" s="1"/>
  <c r="P15" i="29"/>
  <c r="K15" i="29"/>
  <c r="L15" i="29" s="1"/>
  <c r="P14" i="29"/>
  <c r="K14" i="29"/>
  <c r="L14" i="29" s="1"/>
  <c r="Q14" i="29" s="1"/>
  <c r="P13" i="29"/>
  <c r="K13" i="29"/>
  <c r="L13" i="29" s="1"/>
  <c r="P12" i="29"/>
  <c r="K12" i="29"/>
  <c r="L12" i="29" s="1"/>
  <c r="P19" i="29"/>
  <c r="K19" i="29"/>
  <c r="L19" i="29" s="1"/>
  <c r="P18" i="29"/>
  <c r="K18" i="29"/>
  <c r="L18" i="29" s="1"/>
  <c r="P17" i="29"/>
  <c r="K17" i="29"/>
  <c r="L17" i="29" s="1"/>
  <c r="P16" i="29"/>
  <c r="K16" i="29"/>
  <c r="L16" i="29" s="1"/>
  <c r="Q16" i="29" s="1"/>
  <c r="P21" i="29"/>
  <c r="K21" i="29"/>
  <c r="L21" i="29" s="1"/>
  <c r="P20" i="29"/>
  <c r="K20" i="29"/>
  <c r="L20" i="29" s="1"/>
  <c r="P15" i="30"/>
  <c r="K15" i="30"/>
  <c r="L15" i="30" s="1"/>
  <c r="P14" i="30"/>
  <c r="O14" i="30"/>
  <c r="K14" i="30"/>
  <c r="L14" i="30" s="1"/>
  <c r="Q14" i="30" s="1"/>
  <c r="P13" i="30"/>
  <c r="K13" i="30"/>
  <c r="L13" i="30" s="1"/>
  <c r="P12" i="30"/>
  <c r="K12" i="30"/>
  <c r="L12" i="30" s="1"/>
  <c r="P19" i="30"/>
  <c r="O19" i="30"/>
  <c r="K19" i="30"/>
  <c r="L19" i="30" s="1"/>
  <c r="P18" i="30"/>
  <c r="O18" i="30"/>
  <c r="K18" i="30"/>
  <c r="L18" i="30" s="1"/>
  <c r="Q18" i="30" s="1"/>
  <c r="P17" i="30"/>
  <c r="O17" i="30"/>
  <c r="K17" i="30"/>
  <c r="L17" i="30" s="1"/>
  <c r="Q17" i="30" s="1"/>
  <c r="P16" i="30"/>
  <c r="O16" i="30"/>
  <c r="K16" i="30"/>
  <c r="L16" i="30" s="1"/>
  <c r="Q16" i="30" s="1"/>
  <c r="P21" i="30"/>
  <c r="K21" i="30"/>
  <c r="L21" i="30" s="1"/>
  <c r="P20" i="30"/>
  <c r="O20" i="30"/>
  <c r="K20" i="30"/>
  <c r="L20" i="30" s="1"/>
  <c r="Q20" i="30" s="1"/>
  <c r="P19" i="6"/>
  <c r="O19" i="6"/>
  <c r="K19" i="6"/>
  <c r="L19" i="6" s="1"/>
  <c r="P18" i="6"/>
  <c r="O18" i="6"/>
  <c r="K18" i="6"/>
  <c r="L18" i="6" s="1"/>
  <c r="Q18" i="6" s="1"/>
  <c r="P17" i="6"/>
  <c r="O17" i="6"/>
  <c r="K17" i="6"/>
  <c r="L17" i="6" s="1"/>
  <c r="P16" i="6"/>
  <c r="O16" i="6"/>
  <c r="K16" i="6"/>
  <c r="L16" i="6" s="1"/>
  <c r="P15" i="6"/>
  <c r="O15" i="6"/>
  <c r="K15" i="6"/>
  <c r="L15" i="6" s="1"/>
  <c r="P14" i="6"/>
  <c r="R14" i="6"/>
  <c r="K14" i="6"/>
  <c r="L14" i="6" s="1"/>
  <c r="P13" i="6"/>
  <c r="O13" i="6"/>
  <c r="K13" i="6"/>
  <c r="L13" i="6" s="1"/>
  <c r="P12" i="6"/>
  <c r="O12" i="6"/>
  <c r="K12" i="6"/>
  <c r="L12" i="6" s="1"/>
  <c r="P22" i="6"/>
  <c r="O22" i="6"/>
  <c r="K22" i="6"/>
  <c r="L22" i="6" s="1"/>
  <c r="P21" i="6"/>
  <c r="O21" i="6"/>
  <c r="K21" i="6"/>
  <c r="L21" i="6" s="1"/>
  <c r="P20" i="6"/>
  <c r="O20" i="6"/>
  <c r="K20" i="6"/>
  <c r="L20" i="6" s="1"/>
  <c r="L16" i="31" l="1"/>
  <c r="Q16" i="31" s="1"/>
  <c r="O12" i="31"/>
  <c r="O15" i="31"/>
  <c r="Q15" i="31" s="1"/>
  <c r="L16" i="33"/>
  <c r="O16" i="33"/>
  <c r="L14" i="33"/>
  <c r="O14" i="33"/>
  <c r="R14" i="33" s="1"/>
  <c r="L21" i="33"/>
  <c r="O21" i="33"/>
  <c r="L17" i="33"/>
  <c r="O17" i="33"/>
  <c r="R17" i="33" s="1"/>
  <c r="L19" i="33"/>
  <c r="O19" i="33"/>
  <c r="L13" i="33"/>
  <c r="O13" i="33"/>
  <c r="Q13" i="33" s="1"/>
  <c r="L15" i="33"/>
  <c r="O15" i="33"/>
  <c r="L20" i="33"/>
  <c r="O20" i="33"/>
  <c r="Q20" i="33" s="1"/>
  <c r="L12" i="33"/>
  <c r="Q12" i="33" s="1"/>
  <c r="O12" i="33"/>
  <c r="Q21" i="33"/>
  <c r="R15" i="33"/>
  <c r="L21" i="31"/>
  <c r="Q21" i="31" s="1"/>
  <c r="O19" i="31"/>
  <c r="L20" i="31"/>
  <c r="Q20" i="31" s="1"/>
  <c r="L17" i="31"/>
  <c r="Q17" i="31" s="1"/>
  <c r="O13" i="31"/>
  <c r="Q13" i="31" s="1"/>
  <c r="R20" i="31"/>
  <c r="R16" i="31"/>
  <c r="R17" i="31"/>
  <c r="R17" i="30"/>
  <c r="Q19" i="30"/>
  <c r="O12" i="30"/>
  <c r="R12" i="30" s="1"/>
  <c r="O15" i="30"/>
  <c r="R15" i="30" s="1"/>
  <c r="Q16" i="6"/>
  <c r="Q14" i="6"/>
  <c r="Q12" i="6"/>
  <c r="Q19" i="31"/>
  <c r="R14" i="31"/>
  <c r="Q14" i="31"/>
  <c r="R12" i="31"/>
  <c r="Q12" i="31"/>
  <c r="R12" i="29"/>
  <c r="Q17" i="29"/>
  <c r="Q15" i="29"/>
  <c r="Q13" i="29"/>
  <c r="O12" i="34"/>
  <c r="R12" i="34" s="1"/>
  <c r="O19" i="34"/>
  <c r="Q19" i="34" s="1"/>
  <c r="O20" i="34"/>
  <c r="O13" i="34"/>
  <c r="Q17" i="34"/>
  <c r="Q13" i="34"/>
  <c r="Q21" i="34"/>
  <c r="O21" i="30"/>
  <c r="Q21" i="30" s="1"/>
  <c r="O13" i="30"/>
  <c r="Q13" i="30" s="1"/>
  <c r="R18" i="30"/>
  <c r="R21" i="34"/>
  <c r="R20" i="34"/>
  <c r="Q15" i="34"/>
  <c r="Q14" i="34"/>
  <c r="R14" i="34"/>
  <c r="R13" i="34"/>
  <c r="R21" i="33"/>
  <c r="Q16" i="33"/>
  <c r="Q12" i="30"/>
  <c r="Q22" i="6"/>
  <c r="Q21" i="6"/>
  <c r="Q20" i="6"/>
  <c r="Q15" i="6"/>
  <c r="Q19" i="6"/>
  <c r="R17" i="6"/>
  <c r="Q17" i="6"/>
  <c r="Q13" i="6"/>
  <c r="R13" i="6"/>
  <c r="R16" i="34"/>
  <c r="R17" i="34"/>
  <c r="R18" i="34"/>
  <c r="Q12" i="34"/>
  <c r="R15" i="34"/>
  <c r="Q20" i="34"/>
  <c r="R16" i="33"/>
  <c r="R18" i="33"/>
  <c r="R19" i="31"/>
  <c r="R21" i="31"/>
  <c r="R18" i="31"/>
  <c r="R15" i="31"/>
  <c r="R17" i="29"/>
  <c r="R15" i="29"/>
  <c r="R14" i="29"/>
  <c r="Q21" i="29"/>
  <c r="R16" i="29"/>
  <c r="Q19" i="29"/>
  <c r="R20" i="29"/>
  <c r="R13" i="29"/>
  <c r="Q20" i="29"/>
  <c r="R21" i="29"/>
  <c r="Q18" i="29"/>
  <c r="R19" i="29"/>
  <c r="R16" i="30"/>
  <c r="R21" i="30"/>
  <c r="R20" i="30"/>
  <c r="R19" i="30"/>
  <c r="R14" i="30"/>
  <c r="R16" i="6"/>
  <c r="R21" i="6"/>
  <c r="R12" i="6"/>
  <c r="R15" i="6"/>
  <c r="R19" i="6"/>
  <c r="R22" i="6"/>
  <c r="R20" i="6"/>
  <c r="R18" i="6"/>
  <c r="R13" i="31" l="1"/>
  <c r="Q14" i="33"/>
  <c r="R13" i="33"/>
  <c r="Q19" i="33"/>
  <c r="R20" i="33"/>
  <c r="Q15" i="33"/>
  <c r="R12" i="33"/>
  <c r="Q17" i="33"/>
  <c r="R19" i="33"/>
  <c r="R13" i="30"/>
  <c r="Q15" i="30"/>
  <c r="Q12" i="29"/>
  <c r="R19" i="34"/>
  <c r="C24" i="34"/>
  <c r="P23" i="34"/>
  <c r="O23" i="34"/>
  <c r="L23" i="34"/>
  <c r="Q23" i="34" s="1"/>
  <c r="P22" i="34"/>
  <c r="K22" i="34"/>
  <c r="L22" i="34" s="1"/>
  <c r="P11" i="34"/>
  <c r="O11" i="34"/>
  <c r="K11" i="34"/>
  <c r="L11" i="34" s="1"/>
  <c r="C24" i="33"/>
  <c r="P23" i="33"/>
  <c r="O23" i="33"/>
  <c r="L23" i="33"/>
  <c r="Q23" i="33" s="1"/>
  <c r="P22" i="33"/>
  <c r="K22" i="33"/>
  <c r="P11" i="33"/>
  <c r="K11" i="33"/>
  <c r="C24" i="31"/>
  <c r="P23" i="31"/>
  <c r="O23" i="31"/>
  <c r="L23" i="31"/>
  <c r="Q23" i="31" s="1"/>
  <c r="P22" i="31"/>
  <c r="K22" i="31"/>
  <c r="L22" i="31" s="1"/>
  <c r="P11" i="31"/>
  <c r="K11" i="31"/>
  <c r="L11" i="31" s="1"/>
  <c r="K22" i="30"/>
  <c r="L22" i="30" s="1"/>
  <c r="L11" i="30"/>
  <c r="C24" i="30"/>
  <c r="P23" i="30"/>
  <c r="O23" i="30"/>
  <c r="L23" i="30"/>
  <c r="Q23" i="30" s="1"/>
  <c r="P22" i="30"/>
  <c r="P11" i="30"/>
  <c r="O11" i="30"/>
  <c r="C24" i="29"/>
  <c r="P23" i="29"/>
  <c r="O23" i="29"/>
  <c r="L23" i="29"/>
  <c r="Q23" i="29" s="1"/>
  <c r="P22" i="29"/>
  <c r="K22" i="29"/>
  <c r="L22" i="29" s="1"/>
  <c r="P11" i="29"/>
  <c r="K11" i="29"/>
  <c r="L11" i="29" s="1"/>
  <c r="K11" i="6"/>
  <c r="O22" i="31" l="1"/>
  <c r="L22" i="33"/>
  <c r="O22" i="33"/>
  <c r="L11" i="33"/>
  <c r="O11" i="33"/>
  <c r="R11" i="33" s="1"/>
  <c r="Q22" i="33"/>
  <c r="O11" i="31"/>
  <c r="Q11" i="31" s="1"/>
  <c r="Q22" i="29"/>
  <c r="O22" i="34"/>
  <c r="R22" i="34" s="1"/>
  <c r="O22" i="30"/>
  <c r="Q22" i="30" s="1"/>
  <c r="R22" i="31"/>
  <c r="R11" i="34"/>
  <c r="Q11" i="29"/>
  <c r="R11" i="29"/>
  <c r="R11" i="30"/>
  <c r="Q11" i="34"/>
  <c r="Q22" i="31"/>
  <c r="Q11" i="30"/>
  <c r="R11" i="31" l="1"/>
  <c r="Q11" i="33"/>
  <c r="R22" i="33"/>
  <c r="R22" i="29"/>
  <c r="Q22" i="34"/>
  <c r="R22" i="30"/>
  <c r="P23" i="6" l="1"/>
  <c r="P11" i="6"/>
  <c r="L23" i="6" l="1"/>
  <c r="L11" i="6"/>
  <c r="C24" i="6"/>
  <c r="Q23" i="6" l="1"/>
  <c r="O23" i="6"/>
  <c r="O11" i="6"/>
  <c r="R11" i="6" l="1"/>
  <c r="Q11" i="6"/>
</calcChain>
</file>

<file path=xl/sharedStrings.xml><?xml version="1.0" encoding="utf-8"?>
<sst xmlns="http://schemas.openxmlformats.org/spreadsheetml/2006/main" count="468" uniqueCount="88">
  <si>
    <t>SỞ GD&amp;ĐT TỈNH BÌNH DƯƠNG</t>
  </si>
  <si>
    <t>CỘNG HÒA XÃ HỘI CHỦ NGHĨA VIỆT NAM</t>
  </si>
  <si>
    <t>Độc lập - Tự do - Hạnh phúc</t>
  </si>
  <si>
    <t>BẢNG ĐIỂM QUÁ TRÌNH</t>
  </si>
  <si>
    <t>ST
T</t>
  </si>
  <si>
    <t>Họ và tên</t>
  </si>
  <si>
    <t>HS1</t>
  </si>
  <si>
    <t>HS2</t>
  </si>
  <si>
    <t>Ghi chú</t>
  </si>
  <si>
    <t>(1)</t>
  </si>
  <si>
    <t>(2)</t>
  </si>
  <si>
    <t>(3)</t>
  </si>
  <si>
    <t>Tổng số:</t>
  </si>
  <si>
    <t>TRƯỞNG KHOA</t>
  </si>
  <si>
    <t>Giáo viên bộ môn</t>
  </si>
  <si>
    <t>ĐTB
HS</t>
  </si>
  <si>
    <t>Thi</t>
  </si>
  <si>
    <t>L1</t>
  </si>
  <si>
    <t>L2</t>
  </si>
  <si>
    <t>ĐTB</t>
  </si>
  <si>
    <t>ĐTB
LCN</t>
  </si>
  <si>
    <t>Đủ ĐK dự thi</t>
  </si>
  <si>
    <t>TRƯỜNG TC KINH TẾ BÌNH DƯƠNG</t>
  </si>
  <si>
    <t>Người nhập điểm</t>
  </si>
  <si>
    <t>Đạt</t>
  </si>
  <si>
    <r>
      <t>Đơn vị học trình:</t>
    </r>
    <r>
      <rPr>
        <sz val="12"/>
        <color indexed="8"/>
        <rFont val="Times New Roman"/>
        <family val="1"/>
      </rPr>
      <t xml:space="preserve"> </t>
    </r>
  </si>
  <si>
    <t>Ngày sinh</t>
  </si>
  <si>
    <t>Võ Hồng Châu</t>
  </si>
  <si>
    <t>Nguyễn Minh</t>
  </si>
  <si>
    <t>Linh</t>
  </si>
  <si>
    <t>Quyền</t>
  </si>
  <si>
    <t>Tuyền</t>
  </si>
  <si>
    <t>Nguyễn Thị</t>
  </si>
  <si>
    <r>
      <t>Học phần:</t>
    </r>
    <r>
      <rPr>
        <sz val="12"/>
        <color indexed="8"/>
        <rFont val="Times New Roman"/>
        <family val="1"/>
      </rPr>
      <t xml:space="preserve"> </t>
    </r>
  </si>
  <si>
    <t>Trí</t>
  </si>
  <si>
    <r>
      <t xml:space="preserve">Năm học: </t>
    </r>
    <r>
      <rPr>
        <sz val="12"/>
        <color indexed="8"/>
        <rFont val="Times New Roman"/>
        <family val="1"/>
      </rPr>
      <t>2015 - 2016</t>
    </r>
  </si>
  <si>
    <r>
      <t>Số tiết:</t>
    </r>
    <r>
      <rPr>
        <i/>
        <sz val="12"/>
        <color indexed="8"/>
        <rFont val="Times New Roman"/>
        <family val="1"/>
      </rPr>
      <t xml:space="preserve"> 45   Lý thuyết: 30   Thực hành: 15</t>
    </r>
  </si>
  <si>
    <r>
      <t>Khoa:</t>
    </r>
    <r>
      <rPr>
        <sz val="12"/>
        <color indexed="8"/>
        <rFont val="Times New Roman"/>
        <family val="1"/>
      </rPr>
      <t xml:space="preserve"> TC-KT</t>
    </r>
  </si>
  <si>
    <r>
      <t>Số tiết:</t>
    </r>
    <r>
      <rPr>
        <i/>
        <sz val="12"/>
        <color indexed="8"/>
        <rFont val="Times New Roman"/>
        <family val="1"/>
      </rPr>
      <t xml:space="preserve"> 45   Lý thuyết: 11   Thực hành: 34</t>
    </r>
  </si>
  <si>
    <t>Lâm Thị Ngọc Cẩm</t>
  </si>
  <si>
    <t>Kế toán doanh nghiệp P3</t>
  </si>
  <si>
    <r>
      <t>Số tiết:</t>
    </r>
    <r>
      <rPr>
        <i/>
        <sz val="12"/>
        <color indexed="8"/>
        <rFont val="Times New Roman"/>
        <family val="1"/>
      </rPr>
      <t xml:space="preserve"> 85  Lý thuyết: 55   Thực hành: 30</t>
    </r>
  </si>
  <si>
    <t>Đặng Văn Năm</t>
  </si>
  <si>
    <t>Kế toán doanh nghiệp P2</t>
  </si>
  <si>
    <r>
      <t>Số tiết:</t>
    </r>
    <r>
      <rPr>
        <i/>
        <sz val="12"/>
        <color indexed="8"/>
        <rFont val="Times New Roman"/>
        <family val="1"/>
      </rPr>
      <t xml:space="preserve"> 80  Lý thuyết: 50   Thực hành: 30</t>
    </r>
  </si>
  <si>
    <t>Lương Thị Ánh Sương</t>
  </si>
  <si>
    <t>Khai báo thuế</t>
  </si>
  <si>
    <t>Nguyễn Hữu Bảo</t>
  </si>
  <si>
    <t>Phân tích HĐKT</t>
  </si>
  <si>
    <r>
      <t>Số tiết:</t>
    </r>
    <r>
      <rPr>
        <i/>
        <sz val="12"/>
        <color indexed="8"/>
        <rFont val="Times New Roman"/>
        <family val="1"/>
      </rPr>
      <t xml:space="preserve"> 45   Lý thuyết: 30  Thực hành: 15</t>
    </r>
  </si>
  <si>
    <t>Quách Thị Bích Vân</t>
  </si>
  <si>
    <r>
      <t>Số tiết:</t>
    </r>
    <r>
      <rPr>
        <i/>
        <sz val="12"/>
        <color indexed="8"/>
        <rFont val="Times New Roman"/>
        <family val="1"/>
      </rPr>
      <t xml:space="preserve"> 30   Lý thuyết: 25  Thực hành: 05</t>
    </r>
  </si>
  <si>
    <t>Lý thuyết kiểm toán</t>
  </si>
  <si>
    <t>Lớp học: Trung cấp hệ chính quy 061KD2</t>
  </si>
  <si>
    <t>Trần Thị Thanh</t>
  </si>
  <si>
    <t>Dung</t>
  </si>
  <si>
    <t>061KD61</t>
  </si>
  <si>
    <t>Phạm Thị Mỹ</t>
  </si>
  <si>
    <t>061KD65</t>
  </si>
  <si>
    <t>Lê Thị Hồng</t>
  </si>
  <si>
    <t>Loan</t>
  </si>
  <si>
    <t>061KD66</t>
  </si>
  <si>
    <t>Quyên</t>
  </si>
  <si>
    <t>061KD68</t>
  </si>
  <si>
    <t>Bùi Thị Bích</t>
  </si>
  <si>
    <t>061KD72</t>
  </si>
  <si>
    <t>Văn Hoàng</t>
  </si>
  <si>
    <t>Duy</t>
  </si>
  <si>
    <t>Q.21CS.098</t>
  </si>
  <si>
    <t>Hoàng Thị Kim</t>
  </si>
  <si>
    <t>Long</t>
  </si>
  <si>
    <t>Q.21CS.115</t>
  </si>
  <si>
    <t>Trịnh Thị Yến</t>
  </si>
  <si>
    <t>Nhi</t>
  </si>
  <si>
    <t>Q.21CS.119</t>
  </si>
  <si>
    <t>Đặng Kim</t>
  </si>
  <si>
    <t>Q.21CS.125</t>
  </si>
  <si>
    <t>Lê Hồng</t>
  </si>
  <si>
    <t>Thy</t>
  </si>
  <si>
    <t>Q.21CS.135</t>
  </si>
  <si>
    <t>20Q.CS.55</t>
  </si>
  <si>
    <t>Xuân</t>
  </si>
  <si>
    <t>Q.21CS.142</t>
  </si>
  <si>
    <t>Học kỳ: 1</t>
  </si>
  <si>
    <t>Hồ Lê</t>
  </si>
  <si>
    <t>Bến Cát, ngày 19 tháng 01 năm 2016</t>
  </si>
  <si>
    <t>Bến Cát, ngày 20 tháng 01 năm 2016</t>
  </si>
  <si>
    <t>Kế toán vi tính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</si>
</sst>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6" formatCode="\$#,##0\ ;\(\$#,##0\)"/>
    <numFmt numFmtId="167" formatCode="&quot;\&quot;#,##0;[Red]&quot;\&quot;&quot;\&quot;\-#,##0"/>
    <numFmt numFmtId="168" formatCode="&quot;\&quot;#,##0.00;[Red]&quot;\&quot;&quot;\&quot;&quot;\&quot;&quot;\&quot;&quot;\&quot;&quot;\&quot;\-#,##0.00"/>
    <numFmt numFmtId="169" formatCode="&quot;\&quot;#,##0.00;[Red]&quot;\&quot;\-#,##0.00"/>
    <numFmt numFmtId="170" formatCode="&quot;\&quot;#,##0;[Red]&quot;\&quot;\-#,##0"/>
  </numFmts>
  <fonts count="20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  <charset val="163"/>
    </font>
    <font>
      <sz val="12"/>
      <name val="Times New Roman"/>
      <family val="1"/>
    </font>
    <font>
      <b/>
      <sz val="12"/>
      <color indexed="8"/>
      <name val="Times New Roman"/>
      <family val="1"/>
      <charset val="163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23"/>
      </right>
      <top style="thin">
        <color indexed="64"/>
      </top>
      <bottom/>
      <diagonal/>
    </border>
    <border>
      <left style="medium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23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2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9" fillId="0" borderId="0"/>
    <xf numFmtId="0" fontId="9" fillId="0" borderId="0"/>
    <xf numFmtId="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6" fillId="0" borderId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8" fillId="0" borderId="0"/>
  </cellStyleXfs>
  <cellXfs count="44">
    <xf numFmtId="0" fontId="0" fillId="0" borderId="0" xfId="0"/>
    <xf numFmtId="0" fontId="2" fillId="0" borderId="0" xfId="1" applyFont="1"/>
    <xf numFmtId="0" fontId="3" fillId="0" borderId="0" xfId="1" applyFont="1"/>
    <xf numFmtId="0" fontId="5" fillId="0" borderId="0" xfId="1" applyFont="1"/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4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2" fillId="0" borderId="10" xfId="1" applyFont="1" applyBorder="1"/>
    <xf numFmtId="0" fontId="2" fillId="0" borderId="9" xfId="1" applyFont="1" applyBorder="1"/>
    <xf numFmtId="0" fontId="3" fillId="0" borderId="0" xfId="1" applyFont="1" applyAlignment="1">
      <alignment horizontal="left"/>
    </xf>
    <xf numFmtId="0" fontId="6" fillId="0" borderId="0" xfId="1" applyFont="1" applyAlignment="1"/>
    <xf numFmtId="0" fontId="3" fillId="0" borderId="0" xfId="1" applyFont="1" applyAlignment="1"/>
    <xf numFmtId="49" fontId="7" fillId="0" borderId="9" xfId="1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0" fontId="11" fillId="0" borderId="1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0" xfId="1" applyFont="1"/>
    <xf numFmtId="0" fontId="2" fillId="0" borderId="0" xfId="1" applyFont="1" applyAlignment="1">
      <alignment horizontal="left"/>
    </xf>
    <xf numFmtId="164" fontId="8" fillId="0" borderId="1" xfId="0" applyNumberFormat="1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0" fontId="12" fillId="0" borderId="9" xfId="0" applyFont="1" applyBorder="1"/>
    <xf numFmtId="0" fontId="12" fillId="2" borderId="5" xfId="0" applyFont="1" applyFill="1" applyBorder="1"/>
    <xf numFmtId="0" fontId="10" fillId="0" borderId="9" xfId="0" applyFont="1" applyBorder="1"/>
    <xf numFmtId="0" fontId="10" fillId="0" borderId="5" xfId="0" applyFont="1" applyBorder="1"/>
    <xf numFmtId="49" fontId="19" fillId="0" borderId="1" xfId="0" applyNumberFormat="1" applyFont="1" applyBorder="1" applyAlignment="1">
      <alignment horizontal="center"/>
    </xf>
    <xf numFmtId="0" fontId="3" fillId="0" borderId="6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</cellXfs>
  <cellStyles count="24">
    <cellStyle name="Comma0" xfId="4"/>
    <cellStyle name="Currency0" xfId="5"/>
    <cellStyle name="Date" xfId="6"/>
    <cellStyle name="Fixed" xfId="7"/>
    <cellStyle name="Normal" xfId="0" builtinId="0"/>
    <cellStyle name="Normal 14" xfId="8"/>
    <cellStyle name="Normal 2" xfId="9"/>
    <cellStyle name="Normal 2 2" xfId="2"/>
    <cellStyle name="Normal 3" xfId="1"/>
    <cellStyle name="Normal 3 2" xfId="3"/>
    <cellStyle name="Normal 4" xfId="10"/>
    <cellStyle name="Normal 5" xfId="11"/>
    <cellStyle name="Normal 6" xfId="12"/>
    <cellStyle name="똿뗦먛귟 [0.00]_PRODUCT DETAIL Q1" xfId="13"/>
    <cellStyle name="똿뗦먛귟_PRODUCT DETAIL Q1" xfId="14"/>
    <cellStyle name="믅됞 [0.00]_PRODUCT DETAIL Q1" xfId="15"/>
    <cellStyle name="믅됞_PRODUCT DETAIL Q1" xfId="16"/>
    <cellStyle name="백분율_HOBONG" xfId="17"/>
    <cellStyle name="뷭?_BOOKSHIP" xfId="18"/>
    <cellStyle name="콤마 [0]_1202" xfId="19"/>
    <cellStyle name="콤마_1202" xfId="20"/>
    <cellStyle name="통화 [0]_1202" xfId="21"/>
    <cellStyle name="통화_1202" xfId="22"/>
    <cellStyle name="표준_(정보부문)월별인원계획" xfId="23"/>
  </cellStyles>
  <dxfs count="63"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</dxfs>
  <tableStyles count="0" defaultTableStyle="TableStyleMedium2" defaultPivotStyle="PivotStyleLight16"/>
  <colors>
    <mruColors>
      <color rgb="FFFFCCFF"/>
      <color rgb="FFCC00CC"/>
      <color rgb="FFFF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30"/>
  <sheetViews>
    <sheetView tabSelected="1" topLeftCell="A4" workbookViewId="0">
      <selection activeCell="G24" sqref="G24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38" t="s">
        <v>0</v>
      </c>
      <c r="B1" s="38"/>
      <c r="C1" s="38"/>
      <c r="D1" s="38"/>
      <c r="G1" s="31" t="s">
        <v>1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>
      <c r="A2" s="31" t="s">
        <v>22</v>
      </c>
      <c r="B2" s="31"/>
      <c r="C2" s="31"/>
      <c r="D2" s="31"/>
      <c r="G2" s="31" t="s">
        <v>2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4" spans="1:19" ht="18.75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6" spans="1:19">
      <c r="A6" s="2" t="s">
        <v>35</v>
      </c>
      <c r="D6" s="2" t="s">
        <v>53</v>
      </c>
      <c r="M6" s="2" t="s">
        <v>25</v>
      </c>
      <c r="P6" s="20">
        <v>2</v>
      </c>
      <c r="Q6" s="2" t="s">
        <v>37</v>
      </c>
    </row>
    <row r="7" spans="1:19" ht="26.25" customHeight="1">
      <c r="A7" s="2" t="s">
        <v>83</v>
      </c>
      <c r="D7" s="2" t="s">
        <v>33</v>
      </c>
      <c r="E7" s="1" t="s">
        <v>52</v>
      </c>
      <c r="M7" s="3" t="s">
        <v>51</v>
      </c>
    </row>
    <row r="9" spans="1:19">
      <c r="A9" s="37" t="s">
        <v>4</v>
      </c>
      <c r="B9" s="34" t="s">
        <v>5</v>
      </c>
      <c r="C9" s="34"/>
      <c r="D9" s="40" t="s">
        <v>26</v>
      </c>
      <c r="E9" s="42" t="s">
        <v>6</v>
      </c>
      <c r="F9" s="34"/>
      <c r="G9" s="43"/>
      <c r="H9" s="42" t="s">
        <v>7</v>
      </c>
      <c r="I9" s="34"/>
      <c r="J9" s="35"/>
      <c r="K9" s="32" t="s">
        <v>15</v>
      </c>
      <c r="L9" s="32" t="s">
        <v>21</v>
      </c>
      <c r="M9" s="34" t="s">
        <v>16</v>
      </c>
      <c r="N9" s="34"/>
      <c r="O9" s="35" t="s">
        <v>19</v>
      </c>
      <c r="P9" s="36"/>
      <c r="Q9" s="34" t="s">
        <v>24</v>
      </c>
      <c r="R9" s="37" t="s">
        <v>20</v>
      </c>
      <c r="S9" s="28" t="s">
        <v>8</v>
      </c>
    </row>
    <row r="10" spans="1:19">
      <c r="A10" s="34"/>
      <c r="B10" s="34"/>
      <c r="C10" s="34"/>
      <c r="D10" s="41"/>
      <c r="E10" s="4" t="s">
        <v>9</v>
      </c>
      <c r="F10" s="5" t="s">
        <v>10</v>
      </c>
      <c r="G10" s="6" t="s">
        <v>11</v>
      </c>
      <c r="H10" s="4" t="s">
        <v>9</v>
      </c>
      <c r="I10" s="5" t="s">
        <v>10</v>
      </c>
      <c r="J10" s="13" t="s">
        <v>11</v>
      </c>
      <c r="K10" s="29"/>
      <c r="L10" s="33"/>
      <c r="M10" s="17" t="s">
        <v>17</v>
      </c>
      <c r="N10" s="17" t="s">
        <v>18</v>
      </c>
      <c r="O10" s="17" t="s">
        <v>17</v>
      </c>
      <c r="P10" s="18" t="s">
        <v>18</v>
      </c>
      <c r="Q10" s="34"/>
      <c r="R10" s="34"/>
      <c r="S10" s="29"/>
    </row>
    <row r="11" spans="1:19" s="8" customFormat="1">
      <c r="A11" s="7">
        <v>1</v>
      </c>
      <c r="B11" s="23" t="s">
        <v>54</v>
      </c>
      <c r="C11" s="24" t="s">
        <v>55</v>
      </c>
      <c r="D11" s="27" t="s">
        <v>56</v>
      </c>
      <c r="E11" s="14">
        <v>8</v>
      </c>
      <c r="F11" s="14"/>
      <c r="G11" s="14"/>
      <c r="H11" s="14">
        <v>8</v>
      </c>
      <c r="I11" s="14"/>
      <c r="J11" s="14"/>
      <c r="K11" s="21">
        <f>(E11+H11*2)/3</f>
        <v>8</v>
      </c>
      <c r="L11" s="16" t="str">
        <f>IF(K11&lt;3,"","x")</f>
        <v>x</v>
      </c>
      <c r="M11" s="15">
        <v>8.4</v>
      </c>
      <c r="N11" s="15"/>
      <c r="O11" s="16">
        <f>IF(M11&lt;&gt;"",(K11*4+M11*6)/10,"")</f>
        <v>8.24</v>
      </c>
      <c r="P11" s="16" t="str">
        <f>IF(N11&lt;&gt;"",ROUND((K11*4+N11*6)/10,1),"")</f>
        <v/>
      </c>
      <c r="Q11" s="15" t="str">
        <f>IF(L11="x",IF(AND(O11&gt;=5,M11&gt;=3),"x",IF(AND(P11&gt;=5,N11&gt;=3),"x","")),"")</f>
        <v>x</v>
      </c>
      <c r="R11" s="22">
        <f>MAX(O11:P11)</f>
        <v>8.24</v>
      </c>
      <c r="S11" s="14"/>
    </row>
    <row r="12" spans="1:19" s="8" customFormat="1">
      <c r="A12" s="7">
        <v>2</v>
      </c>
      <c r="B12" s="23" t="s">
        <v>57</v>
      </c>
      <c r="C12" s="24" t="s">
        <v>29</v>
      </c>
      <c r="D12" s="27" t="s">
        <v>58</v>
      </c>
      <c r="E12" s="14">
        <v>8</v>
      </c>
      <c r="F12" s="14"/>
      <c r="G12" s="14"/>
      <c r="H12" s="14">
        <v>8</v>
      </c>
      <c r="I12" s="14"/>
      <c r="J12" s="14"/>
      <c r="K12" s="21">
        <f t="shared" ref="K12:K15" si="0">(E12+H12*2)/3</f>
        <v>8</v>
      </c>
      <c r="L12" s="16" t="str">
        <f t="shared" ref="L12:L15" si="1">IF(K12&lt;3,"","x")</f>
        <v>x</v>
      </c>
      <c r="M12" s="15">
        <v>8.1999999999999993</v>
      </c>
      <c r="N12" s="15"/>
      <c r="O12" s="16">
        <f t="shared" ref="O12:O15" si="2">IF(M12&lt;&gt;"",(K12*4+M12*6)/10,"")</f>
        <v>8.1199999999999992</v>
      </c>
      <c r="P12" s="16" t="str">
        <f t="shared" ref="P12:P15" si="3">IF(N12&lt;&gt;"",ROUND((K12*4+N12*6)/10,1),"")</f>
        <v/>
      </c>
      <c r="Q12" s="15" t="str">
        <f t="shared" ref="Q12:Q15" si="4">IF(L12="x",IF(AND(O12&gt;=5,M12&gt;=3),"x",IF(AND(P12&gt;=5,N12&gt;=3),"x","")),"")</f>
        <v>x</v>
      </c>
      <c r="R12" s="22">
        <f t="shared" ref="R12:R15" si="5">MAX(O12:P12)</f>
        <v>8.1199999999999992</v>
      </c>
      <c r="S12" s="14"/>
    </row>
    <row r="13" spans="1:19" s="8" customFormat="1">
      <c r="A13" s="7">
        <v>3</v>
      </c>
      <c r="B13" s="23" t="s">
        <v>59</v>
      </c>
      <c r="C13" s="24" t="s">
        <v>60</v>
      </c>
      <c r="D13" s="27" t="s">
        <v>61</v>
      </c>
      <c r="E13" s="14">
        <v>8</v>
      </c>
      <c r="F13" s="14"/>
      <c r="G13" s="14"/>
      <c r="H13" s="14">
        <v>8</v>
      </c>
      <c r="I13" s="14"/>
      <c r="J13" s="14"/>
      <c r="K13" s="21">
        <f t="shared" si="0"/>
        <v>8</v>
      </c>
      <c r="L13" s="16" t="str">
        <f t="shared" si="1"/>
        <v>x</v>
      </c>
      <c r="M13" s="15">
        <v>8.6</v>
      </c>
      <c r="N13" s="15"/>
      <c r="O13" s="16">
        <f t="shared" si="2"/>
        <v>8.36</v>
      </c>
      <c r="P13" s="16" t="str">
        <f t="shared" si="3"/>
        <v/>
      </c>
      <c r="Q13" s="15" t="str">
        <f t="shared" si="4"/>
        <v>x</v>
      </c>
      <c r="R13" s="22">
        <f t="shared" si="5"/>
        <v>8.36</v>
      </c>
      <c r="S13" s="14"/>
    </row>
    <row r="14" spans="1:19" s="8" customFormat="1">
      <c r="A14" s="7">
        <v>4</v>
      </c>
      <c r="B14" s="23" t="s">
        <v>32</v>
      </c>
      <c r="C14" s="24" t="s">
        <v>62</v>
      </c>
      <c r="D14" s="27" t="s">
        <v>63</v>
      </c>
      <c r="E14" s="14">
        <v>8</v>
      </c>
      <c r="F14" s="14"/>
      <c r="G14" s="14"/>
      <c r="H14" s="14">
        <v>7</v>
      </c>
      <c r="I14" s="14"/>
      <c r="J14" s="14"/>
      <c r="K14" s="21">
        <f t="shared" si="0"/>
        <v>7.333333333333333</v>
      </c>
      <c r="L14" s="16" t="str">
        <f t="shared" si="1"/>
        <v>x</v>
      </c>
      <c r="M14" s="15">
        <v>5.0999999999999996</v>
      </c>
      <c r="N14" s="15"/>
      <c r="O14" s="16">
        <f t="shared" si="2"/>
        <v>5.9933333333333332</v>
      </c>
      <c r="P14" s="16" t="str">
        <f t="shared" si="3"/>
        <v/>
      </c>
      <c r="Q14" s="15" t="str">
        <f t="shared" si="4"/>
        <v>x</v>
      </c>
      <c r="R14" s="22">
        <f t="shared" si="5"/>
        <v>5.9933333333333332</v>
      </c>
      <c r="S14" s="14"/>
    </row>
    <row r="15" spans="1:19" s="8" customFormat="1">
      <c r="A15" s="7">
        <v>5</v>
      </c>
      <c r="B15" s="23" t="s">
        <v>64</v>
      </c>
      <c r="C15" s="24" t="s">
        <v>31</v>
      </c>
      <c r="D15" s="27" t="s">
        <v>65</v>
      </c>
      <c r="E15" s="14">
        <v>8</v>
      </c>
      <c r="F15" s="14"/>
      <c r="G15" s="14"/>
      <c r="H15" s="14">
        <v>8</v>
      </c>
      <c r="I15" s="14"/>
      <c r="J15" s="14"/>
      <c r="K15" s="21">
        <f t="shared" si="0"/>
        <v>8</v>
      </c>
      <c r="L15" s="16" t="str">
        <f t="shared" si="1"/>
        <v>x</v>
      </c>
      <c r="M15" s="15">
        <v>8.1999999999999993</v>
      </c>
      <c r="N15" s="15"/>
      <c r="O15" s="16">
        <f t="shared" si="2"/>
        <v>8.1199999999999992</v>
      </c>
      <c r="P15" s="16" t="str">
        <f t="shared" si="3"/>
        <v/>
      </c>
      <c r="Q15" s="15" t="str">
        <f t="shared" si="4"/>
        <v>x</v>
      </c>
      <c r="R15" s="22">
        <f t="shared" si="5"/>
        <v>8.1199999999999992</v>
      </c>
      <c r="S15" s="14"/>
    </row>
    <row r="16" spans="1:19" s="8" customFormat="1">
      <c r="A16" s="7">
        <v>6</v>
      </c>
      <c r="B16" s="23" t="s">
        <v>66</v>
      </c>
      <c r="C16" s="24" t="s">
        <v>67</v>
      </c>
      <c r="D16" s="27" t="s">
        <v>68</v>
      </c>
      <c r="E16" s="14">
        <v>8</v>
      </c>
      <c r="F16" s="14"/>
      <c r="G16" s="14"/>
      <c r="H16" s="14">
        <v>0</v>
      </c>
      <c r="I16" s="14"/>
      <c r="J16" s="14"/>
      <c r="K16" s="21">
        <f t="shared" ref="K16:K19" si="6">(E16+H16*2)/3</f>
        <v>2.6666666666666665</v>
      </c>
      <c r="L16" s="16" t="str">
        <f t="shared" ref="L16:L19" si="7">IF(K16&lt;3,"","x")</f>
        <v/>
      </c>
      <c r="M16" s="15"/>
      <c r="N16" s="15"/>
      <c r="O16" s="16" t="str">
        <f t="shared" ref="O16:O19" si="8">IF(M16&lt;&gt;"",(K16*4+M16*6)/10,"")</f>
        <v/>
      </c>
      <c r="P16" s="16" t="str">
        <f t="shared" ref="P16:P19" si="9">IF(N16&lt;&gt;"",ROUND((K16*4+N16*6)/10,1),"")</f>
        <v/>
      </c>
      <c r="Q16" s="15" t="str">
        <f t="shared" ref="Q16:Q19" si="10">IF(L16="x",IF(AND(O16&gt;=5,M16&gt;=3),"x",IF(AND(P16&gt;=5,N16&gt;=3),"x","")),"")</f>
        <v/>
      </c>
      <c r="R16" s="22">
        <f t="shared" ref="R16:R19" si="11">MAX(O16:P16)</f>
        <v>0</v>
      </c>
      <c r="S16" s="14"/>
    </row>
    <row r="17" spans="1:19" s="8" customFormat="1">
      <c r="A17" s="7">
        <v>7</v>
      </c>
      <c r="B17" s="23" t="s">
        <v>69</v>
      </c>
      <c r="C17" s="24" t="s">
        <v>70</v>
      </c>
      <c r="D17" s="27" t="s">
        <v>71</v>
      </c>
      <c r="E17" s="14">
        <v>8</v>
      </c>
      <c r="F17" s="14"/>
      <c r="G17" s="14"/>
      <c r="H17" s="14">
        <v>7</v>
      </c>
      <c r="I17" s="14"/>
      <c r="J17" s="14"/>
      <c r="K17" s="21">
        <f t="shared" si="6"/>
        <v>7.333333333333333</v>
      </c>
      <c r="L17" s="16" t="str">
        <f t="shared" si="7"/>
        <v>x</v>
      </c>
      <c r="M17" s="15">
        <v>4.2</v>
      </c>
      <c r="N17" s="15"/>
      <c r="O17" s="16">
        <f t="shared" si="8"/>
        <v>5.4533333333333331</v>
      </c>
      <c r="P17" s="16" t="str">
        <f t="shared" si="9"/>
        <v/>
      </c>
      <c r="Q17" s="15" t="str">
        <f t="shared" si="10"/>
        <v>x</v>
      </c>
      <c r="R17" s="22">
        <f t="shared" si="11"/>
        <v>5.4533333333333331</v>
      </c>
      <c r="S17" s="14"/>
    </row>
    <row r="18" spans="1:19" s="8" customFormat="1">
      <c r="A18" s="7">
        <v>8</v>
      </c>
      <c r="B18" s="23" t="s">
        <v>72</v>
      </c>
      <c r="C18" s="24" t="s">
        <v>73</v>
      </c>
      <c r="D18" s="27" t="s">
        <v>74</v>
      </c>
      <c r="E18" s="14"/>
      <c r="F18" s="14"/>
      <c r="G18" s="14"/>
      <c r="H18" s="14"/>
      <c r="I18" s="14"/>
      <c r="J18" s="14"/>
      <c r="K18" s="21">
        <f t="shared" si="6"/>
        <v>0</v>
      </c>
      <c r="L18" s="16" t="str">
        <f t="shared" si="7"/>
        <v/>
      </c>
      <c r="M18" s="15"/>
      <c r="N18" s="15"/>
      <c r="O18" s="16" t="str">
        <f t="shared" si="8"/>
        <v/>
      </c>
      <c r="P18" s="16" t="str">
        <f t="shared" si="9"/>
        <v/>
      </c>
      <c r="Q18" s="15" t="str">
        <f t="shared" si="10"/>
        <v/>
      </c>
      <c r="R18" s="22">
        <f t="shared" si="11"/>
        <v>0</v>
      </c>
      <c r="S18" s="14"/>
    </row>
    <row r="19" spans="1:19" s="8" customFormat="1">
      <c r="A19" s="7">
        <v>9</v>
      </c>
      <c r="B19" s="23" t="s">
        <v>75</v>
      </c>
      <c r="C19" s="24" t="s">
        <v>30</v>
      </c>
      <c r="D19" s="27" t="s">
        <v>76</v>
      </c>
      <c r="E19" s="14">
        <v>8</v>
      </c>
      <c r="F19" s="14"/>
      <c r="G19" s="14"/>
      <c r="H19" s="14">
        <v>7</v>
      </c>
      <c r="I19" s="14"/>
      <c r="J19" s="14"/>
      <c r="K19" s="21">
        <f t="shared" si="6"/>
        <v>7.333333333333333</v>
      </c>
      <c r="L19" s="16" t="str">
        <f t="shared" si="7"/>
        <v>x</v>
      </c>
      <c r="M19" s="15">
        <v>8.1999999999999993</v>
      </c>
      <c r="N19" s="15"/>
      <c r="O19" s="16">
        <f t="shared" si="8"/>
        <v>7.8533333333333335</v>
      </c>
      <c r="P19" s="16" t="str">
        <f t="shared" si="9"/>
        <v/>
      </c>
      <c r="Q19" s="15" t="str">
        <f t="shared" si="10"/>
        <v>x</v>
      </c>
      <c r="R19" s="22">
        <f t="shared" si="11"/>
        <v>7.8533333333333335</v>
      </c>
      <c r="S19" s="14"/>
    </row>
    <row r="20" spans="1:19" s="8" customFormat="1">
      <c r="A20" s="7">
        <v>10</v>
      </c>
      <c r="B20" s="23" t="s">
        <v>77</v>
      </c>
      <c r="C20" s="24" t="s">
        <v>78</v>
      </c>
      <c r="D20" s="27" t="s">
        <v>79</v>
      </c>
      <c r="E20" s="14">
        <v>8</v>
      </c>
      <c r="F20" s="14"/>
      <c r="G20" s="14"/>
      <c r="H20" s="14">
        <v>7</v>
      </c>
      <c r="I20" s="14"/>
      <c r="J20" s="14"/>
      <c r="K20" s="21">
        <f t="shared" ref="K20:K21" si="12">(E20+H20*2)/3</f>
        <v>7.333333333333333</v>
      </c>
      <c r="L20" s="16" t="str">
        <f t="shared" ref="L20:L21" si="13">IF(K20&lt;3,"","x")</f>
        <v>x</v>
      </c>
      <c r="M20" s="15">
        <v>4</v>
      </c>
      <c r="N20" s="15"/>
      <c r="O20" s="16">
        <f t="shared" ref="O20:O21" si="14">IF(M20&lt;&gt;"",(K20*4+M20*6)/10,"")</f>
        <v>5.333333333333333</v>
      </c>
      <c r="P20" s="16" t="str">
        <f t="shared" ref="P20:P21" si="15">IF(N20&lt;&gt;"",ROUND((K20*4+N20*6)/10,1),"")</f>
        <v/>
      </c>
      <c r="Q20" s="15" t="str">
        <f t="shared" ref="Q20:Q21" si="16">IF(L20="x",IF(AND(O20&gt;=5,M20&gt;=3),"x",IF(AND(P20&gt;=5,N20&gt;=3),"x","")),"")</f>
        <v>x</v>
      </c>
      <c r="R20" s="22">
        <f t="shared" ref="R20:R21" si="17">MAX(O20:P20)</f>
        <v>5.333333333333333</v>
      </c>
      <c r="S20" s="14"/>
    </row>
    <row r="21" spans="1:19" s="8" customFormat="1">
      <c r="A21" s="7">
        <v>11</v>
      </c>
      <c r="B21" s="23" t="s">
        <v>28</v>
      </c>
      <c r="C21" s="24" t="s">
        <v>34</v>
      </c>
      <c r="D21" s="27" t="s">
        <v>80</v>
      </c>
      <c r="E21" s="14">
        <v>8</v>
      </c>
      <c r="F21" s="14"/>
      <c r="G21" s="14"/>
      <c r="H21" s="14">
        <v>8</v>
      </c>
      <c r="I21" s="14"/>
      <c r="J21" s="14"/>
      <c r="K21" s="21">
        <f t="shared" si="12"/>
        <v>8</v>
      </c>
      <c r="L21" s="16" t="str">
        <f t="shared" si="13"/>
        <v>x</v>
      </c>
      <c r="M21" s="15">
        <v>5.3</v>
      </c>
      <c r="N21" s="15"/>
      <c r="O21" s="16">
        <f t="shared" si="14"/>
        <v>6.38</v>
      </c>
      <c r="P21" s="16" t="str">
        <f t="shared" si="15"/>
        <v/>
      </c>
      <c r="Q21" s="15" t="str">
        <f t="shared" si="16"/>
        <v>x</v>
      </c>
      <c r="R21" s="22">
        <f t="shared" si="17"/>
        <v>6.38</v>
      </c>
      <c r="S21" s="14"/>
    </row>
    <row r="22" spans="1:19" s="8" customFormat="1">
      <c r="A22" s="7">
        <v>12</v>
      </c>
      <c r="B22" s="23" t="s">
        <v>84</v>
      </c>
      <c r="C22" s="24" t="s">
        <v>81</v>
      </c>
      <c r="D22" s="27" t="s">
        <v>82</v>
      </c>
      <c r="E22" s="14">
        <v>5</v>
      </c>
      <c r="F22" s="14"/>
      <c r="G22" s="14"/>
      <c r="H22" s="14">
        <v>8</v>
      </c>
      <c r="I22" s="14"/>
      <c r="J22" s="14"/>
      <c r="K22" s="21">
        <f t="shared" ref="K22" si="18">(E22+H22*2)/3</f>
        <v>7</v>
      </c>
      <c r="L22" s="16" t="str">
        <f t="shared" ref="L22:L23" si="19">IF(K22&lt;3,"","x")</f>
        <v>x</v>
      </c>
      <c r="M22" s="15">
        <v>3.2</v>
      </c>
      <c r="N22" s="15"/>
      <c r="O22" s="16">
        <f t="shared" ref="O22:O23" si="20">IF(M22&lt;&gt;"",(K22*4+M22*6)/10,"")</f>
        <v>4.7200000000000006</v>
      </c>
      <c r="P22" s="16" t="str">
        <f t="shared" ref="P22:P23" si="21">IF(N22&lt;&gt;"",ROUND((K22*4+N22*6)/10,1),"")</f>
        <v/>
      </c>
      <c r="Q22" s="15" t="str">
        <f t="shared" ref="Q22:Q23" si="22">IF(L22="x",IF(AND(O22&gt;=5,M22&gt;=3),"x",IF(AND(P22&gt;=5,N22&gt;=3),"x","")),"")</f>
        <v/>
      </c>
      <c r="R22" s="22">
        <f t="shared" ref="R22" si="23">MAX(O22:P22)</f>
        <v>4.7200000000000006</v>
      </c>
      <c r="S22" s="14"/>
    </row>
    <row r="23" spans="1:19" s="8" customFormat="1">
      <c r="A23" s="7"/>
      <c r="B23" s="25"/>
      <c r="C23" s="26"/>
      <c r="D23" s="9"/>
      <c r="E23" s="14"/>
      <c r="F23" s="14"/>
      <c r="G23" s="14"/>
      <c r="H23" s="14"/>
      <c r="I23" s="14"/>
      <c r="J23" s="14"/>
      <c r="K23" s="14"/>
      <c r="L23" s="14" t="str">
        <f t="shared" si="19"/>
        <v/>
      </c>
      <c r="M23" s="14"/>
      <c r="N23" s="14"/>
      <c r="O23" s="14" t="str">
        <f t="shared" si="20"/>
        <v/>
      </c>
      <c r="P23" s="16" t="str">
        <f t="shared" si="21"/>
        <v/>
      </c>
      <c r="Q23" s="15" t="str">
        <f t="shared" si="22"/>
        <v/>
      </c>
      <c r="R23" s="22"/>
      <c r="S23" s="14"/>
    </row>
    <row r="24" spans="1:19">
      <c r="B24" s="2" t="s">
        <v>12</v>
      </c>
      <c r="C24" s="10">
        <f>COUNT(A11:A23)</f>
        <v>12</v>
      </c>
    </row>
    <row r="25" spans="1:19">
      <c r="L25" s="11"/>
      <c r="M25" s="30" t="s">
        <v>85</v>
      </c>
      <c r="N25" s="30"/>
      <c r="O25" s="30"/>
      <c r="P25" s="30"/>
      <c r="Q25" s="30"/>
      <c r="R25" s="30"/>
    </row>
    <row r="26" spans="1:19">
      <c r="B26" s="2" t="s">
        <v>13</v>
      </c>
      <c r="E26" s="19" t="s">
        <v>14</v>
      </c>
      <c r="L26" s="12"/>
      <c r="M26" s="31" t="s">
        <v>23</v>
      </c>
      <c r="N26" s="31"/>
      <c r="O26" s="31"/>
      <c r="P26" s="31"/>
      <c r="Q26" s="31"/>
      <c r="R26" s="31"/>
    </row>
    <row r="30" spans="1:19">
      <c r="E30" s="1" t="s">
        <v>50</v>
      </c>
      <c r="O30" s="1" t="s">
        <v>27</v>
      </c>
    </row>
  </sheetData>
  <sheetProtection password="CE28" sheet="1" objects="1" scenarios="1"/>
  <autoFilter ref="A10:WVZ26">
    <filterColumn colId="1" showButton="0"/>
  </autoFilter>
  <mergeCells count="19">
    <mergeCell ref="A9:A10"/>
    <mergeCell ref="B9:C10"/>
    <mergeCell ref="D9:D10"/>
    <mergeCell ref="E9:G9"/>
    <mergeCell ref="H9:J9"/>
    <mergeCell ref="A1:D1"/>
    <mergeCell ref="G1:S1"/>
    <mergeCell ref="A2:D2"/>
    <mergeCell ref="G2:S2"/>
    <mergeCell ref="A4:S4"/>
    <mergeCell ref="S9:S10"/>
    <mergeCell ref="M25:R25"/>
    <mergeCell ref="M26:R26"/>
    <mergeCell ref="K9:K10"/>
    <mergeCell ref="L9:L10"/>
    <mergeCell ref="M9:N9"/>
    <mergeCell ref="O9:P9"/>
    <mergeCell ref="Q9:Q10"/>
    <mergeCell ref="R9:R10"/>
  </mergeCells>
  <conditionalFormatting sqref="O11:Q11 P23:Q23 O22:Q22">
    <cfRule type="cellIs" dxfId="62" priority="12" operator="lessThan">
      <formula>5</formula>
    </cfRule>
  </conditionalFormatting>
  <conditionalFormatting sqref="M11:N11 K11 K22 M22:N22">
    <cfRule type="cellIs" dxfId="61" priority="11" operator="lessThan">
      <formula>3</formula>
    </cfRule>
  </conditionalFormatting>
  <conditionalFormatting sqref="O20:Q21">
    <cfRule type="cellIs" dxfId="60" priority="10" operator="lessThan">
      <formula>5</formula>
    </cfRule>
  </conditionalFormatting>
  <conditionalFormatting sqref="K20:K21 M20:N21">
    <cfRule type="cellIs" dxfId="59" priority="9" operator="lessThan">
      <formula>3</formula>
    </cfRule>
  </conditionalFormatting>
  <conditionalFormatting sqref="O18:Q19">
    <cfRule type="cellIs" dxfId="58" priority="8" operator="lessThan">
      <formula>5</formula>
    </cfRule>
  </conditionalFormatting>
  <conditionalFormatting sqref="K18:K19 M18:N19">
    <cfRule type="cellIs" dxfId="57" priority="7" operator="lessThan">
      <formula>3</formula>
    </cfRule>
  </conditionalFormatting>
  <conditionalFormatting sqref="O16:Q17">
    <cfRule type="cellIs" dxfId="56" priority="6" operator="lessThan">
      <formula>5</formula>
    </cfRule>
  </conditionalFormatting>
  <conditionalFormatting sqref="K16:K17 M16:N17">
    <cfRule type="cellIs" dxfId="55" priority="5" operator="lessThan">
      <formula>3</formula>
    </cfRule>
  </conditionalFormatting>
  <conditionalFormatting sqref="O14:Q15">
    <cfRule type="cellIs" dxfId="54" priority="4" operator="lessThan">
      <formula>5</formula>
    </cfRule>
  </conditionalFormatting>
  <conditionalFormatting sqref="K14:K15 M14:N15">
    <cfRule type="cellIs" dxfId="53" priority="3" operator="lessThan">
      <formula>3</formula>
    </cfRule>
  </conditionalFormatting>
  <conditionalFormatting sqref="O12:Q13">
    <cfRule type="cellIs" dxfId="52" priority="2" operator="lessThan">
      <formula>5</formula>
    </cfRule>
  </conditionalFormatting>
  <conditionalFormatting sqref="K12:K13 M12:N13">
    <cfRule type="cellIs" dxfId="51" priority="1" operator="lessThan">
      <formula>3</formula>
    </cfRule>
  </conditionalFormatting>
  <pageMargins left="0.45" right="0.45" top="0.5" bottom="0.2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30"/>
  <sheetViews>
    <sheetView topLeftCell="A7" workbookViewId="0">
      <selection activeCell="B26" sqref="B26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38" t="s">
        <v>0</v>
      </c>
      <c r="B1" s="38"/>
      <c r="C1" s="38"/>
      <c r="D1" s="38"/>
      <c r="G1" s="31" t="s">
        <v>1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>
      <c r="A2" s="31" t="s">
        <v>22</v>
      </c>
      <c r="B2" s="31"/>
      <c r="C2" s="31"/>
      <c r="D2" s="31"/>
      <c r="G2" s="31" t="s">
        <v>2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4" spans="1:19" ht="18.75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6" spans="1:19">
      <c r="A6" s="2" t="s">
        <v>35</v>
      </c>
      <c r="D6" s="2" t="s">
        <v>53</v>
      </c>
      <c r="M6" s="2" t="s">
        <v>25</v>
      </c>
      <c r="P6" s="20">
        <v>3</v>
      </c>
      <c r="Q6" s="2" t="s">
        <v>37</v>
      </c>
    </row>
    <row r="7" spans="1:19" ht="26.25" customHeight="1">
      <c r="A7" s="2" t="s">
        <v>83</v>
      </c>
      <c r="D7" s="2" t="s">
        <v>33</v>
      </c>
      <c r="E7" s="1" t="s">
        <v>48</v>
      </c>
      <c r="M7" s="3" t="s">
        <v>49</v>
      </c>
    </row>
    <row r="9" spans="1:19">
      <c r="A9" s="37" t="s">
        <v>4</v>
      </c>
      <c r="B9" s="34" t="s">
        <v>5</v>
      </c>
      <c r="C9" s="34"/>
      <c r="D9" s="40" t="s">
        <v>26</v>
      </c>
      <c r="E9" s="42" t="s">
        <v>6</v>
      </c>
      <c r="F9" s="34"/>
      <c r="G9" s="43"/>
      <c r="H9" s="42" t="s">
        <v>7</v>
      </c>
      <c r="I9" s="34"/>
      <c r="J9" s="35"/>
      <c r="K9" s="32" t="s">
        <v>15</v>
      </c>
      <c r="L9" s="32" t="s">
        <v>21</v>
      </c>
      <c r="M9" s="34" t="s">
        <v>16</v>
      </c>
      <c r="N9" s="34"/>
      <c r="O9" s="35" t="s">
        <v>19</v>
      </c>
      <c r="P9" s="36"/>
      <c r="Q9" s="34" t="s">
        <v>24</v>
      </c>
      <c r="R9" s="37" t="s">
        <v>20</v>
      </c>
      <c r="S9" s="28" t="s">
        <v>8</v>
      </c>
    </row>
    <row r="10" spans="1:19">
      <c r="A10" s="34"/>
      <c r="B10" s="34"/>
      <c r="C10" s="34"/>
      <c r="D10" s="41"/>
      <c r="E10" s="4" t="s">
        <v>9</v>
      </c>
      <c r="F10" s="5" t="s">
        <v>10</v>
      </c>
      <c r="G10" s="6" t="s">
        <v>11</v>
      </c>
      <c r="H10" s="4" t="s">
        <v>9</v>
      </c>
      <c r="I10" s="5" t="s">
        <v>10</v>
      </c>
      <c r="J10" s="13" t="s">
        <v>11</v>
      </c>
      <c r="K10" s="29"/>
      <c r="L10" s="33"/>
      <c r="M10" s="17" t="s">
        <v>17</v>
      </c>
      <c r="N10" s="17" t="s">
        <v>18</v>
      </c>
      <c r="O10" s="17" t="s">
        <v>17</v>
      </c>
      <c r="P10" s="18" t="s">
        <v>18</v>
      </c>
      <c r="Q10" s="34"/>
      <c r="R10" s="34"/>
      <c r="S10" s="29"/>
    </row>
    <row r="11" spans="1:19" s="8" customFormat="1">
      <c r="A11" s="7">
        <v>1</v>
      </c>
      <c r="B11" s="23" t="s">
        <v>54</v>
      </c>
      <c r="C11" s="24" t="s">
        <v>55</v>
      </c>
      <c r="D11" s="27" t="s">
        <v>56</v>
      </c>
      <c r="E11" s="14">
        <v>7</v>
      </c>
      <c r="F11" s="14"/>
      <c r="G11" s="14"/>
      <c r="H11" s="14">
        <v>8</v>
      </c>
      <c r="I11" s="14"/>
      <c r="J11" s="14"/>
      <c r="K11" s="21">
        <f>(E11+H11*2)/3</f>
        <v>7.666666666666667</v>
      </c>
      <c r="L11" s="16" t="str">
        <f>IF(K11&lt;3,"","x")</f>
        <v>x</v>
      </c>
      <c r="M11" s="15">
        <v>6.8</v>
      </c>
      <c r="N11" s="15"/>
      <c r="O11" s="16">
        <f t="shared" ref="O11:O22" si="0">IF(M11&lt;&gt;"",ROUND((K11*4+M11*6)/10,1),"")</f>
        <v>7.1</v>
      </c>
      <c r="P11" s="16" t="str">
        <f>IF(N11&lt;&gt;"",ROUND((K11*4+N11*6)/10,1),"")</f>
        <v/>
      </c>
      <c r="Q11" s="15" t="str">
        <f>IF(L11="x",IF(AND(O11&gt;=5,M11&gt;=3),"x",IF(AND(P11&gt;=5,N11&gt;=3),"x","")),"")</f>
        <v>x</v>
      </c>
      <c r="R11" s="22">
        <f>MAX(O11:P11)</f>
        <v>7.1</v>
      </c>
      <c r="S11" s="14"/>
    </row>
    <row r="12" spans="1:19" s="8" customFormat="1">
      <c r="A12" s="7">
        <v>2</v>
      </c>
      <c r="B12" s="23" t="s">
        <v>57</v>
      </c>
      <c r="C12" s="24" t="s">
        <v>29</v>
      </c>
      <c r="D12" s="27" t="s">
        <v>58</v>
      </c>
      <c r="E12" s="14">
        <v>7</v>
      </c>
      <c r="F12" s="14"/>
      <c r="G12" s="14"/>
      <c r="H12" s="14">
        <v>8</v>
      </c>
      <c r="I12" s="14"/>
      <c r="J12" s="14"/>
      <c r="K12" s="21">
        <f t="shared" ref="K12:K15" si="1">(E12+H12*2)/3</f>
        <v>7.666666666666667</v>
      </c>
      <c r="L12" s="16" t="str">
        <f t="shared" ref="L12:L15" si="2">IF(K12&lt;3,"","x")</f>
        <v>x</v>
      </c>
      <c r="M12" s="15">
        <v>6.8</v>
      </c>
      <c r="N12" s="15"/>
      <c r="O12" s="16">
        <f t="shared" si="0"/>
        <v>7.1</v>
      </c>
      <c r="P12" s="16" t="str">
        <f t="shared" ref="P12:P15" si="3">IF(N12&lt;&gt;"",ROUND((K12*4+N12*6)/10,1),"")</f>
        <v/>
      </c>
      <c r="Q12" s="15" t="str">
        <f t="shared" ref="Q12:Q15" si="4">IF(L12="x",IF(AND(O12&gt;=5,M12&gt;=3),"x",IF(AND(P12&gt;=5,N12&gt;=3),"x","")),"")</f>
        <v>x</v>
      </c>
      <c r="R12" s="22">
        <f t="shared" ref="R12:R15" si="5">MAX(O12:P12)</f>
        <v>7.1</v>
      </c>
      <c r="S12" s="14"/>
    </row>
    <row r="13" spans="1:19" s="8" customFormat="1">
      <c r="A13" s="7">
        <v>3</v>
      </c>
      <c r="B13" s="23" t="s">
        <v>59</v>
      </c>
      <c r="C13" s="24" t="s">
        <v>60</v>
      </c>
      <c r="D13" s="27" t="s">
        <v>61</v>
      </c>
      <c r="E13" s="14">
        <v>7</v>
      </c>
      <c r="F13" s="14"/>
      <c r="G13" s="14"/>
      <c r="H13" s="14">
        <v>8</v>
      </c>
      <c r="I13" s="14"/>
      <c r="J13" s="14"/>
      <c r="K13" s="21">
        <f t="shared" si="1"/>
        <v>7.666666666666667</v>
      </c>
      <c r="L13" s="16" t="str">
        <f t="shared" si="2"/>
        <v>x</v>
      </c>
      <c r="M13" s="15">
        <v>6.8</v>
      </c>
      <c r="N13" s="15"/>
      <c r="O13" s="16">
        <f t="shared" si="0"/>
        <v>7.1</v>
      </c>
      <c r="P13" s="16" t="str">
        <f t="shared" si="3"/>
        <v/>
      </c>
      <c r="Q13" s="15" t="str">
        <f t="shared" si="4"/>
        <v>x</v>
      </c>
      <c r="R13" s="22">
        <f t="shared" si="5"/>
        <v>7.1</v>
      </c>
      <c r="S13" s="14"/>
    </row>
    <row r="14" spans="1:19" s="8" customFormat="1">
      <c r="A14" s="7">
        <v>4</v>
      </c>
      <c r="B14" s="23" t="s">
        <v>32</v>
      </c>
      <c r="C14" s="24" t="s">
        <v>62</v>
      </c>
      <c r="D14" s="27" t="s">
        <v>63</v>
      </c>
      <c r="E14" s="14">
        <v>5</v>
      </c>
      <c r="F14" s="14"/>
      <c r="G14" s="14"/>
      <c r="H14" s="14">
        <v>6</v>
      </c>
      <c r="I14" s="14"/>
      <c r="J14" s="14"/>
      <c r="K14" s="21">
        <f t="shared" si="1"/>
        <v>5.666666666666667</v>
      </c>
      <c r="L14" s="16" t="str">
        <f t="shared" si="2"/>
        <v>x</v>
      </c>
      <c r="M14" s="15">
        <v>6.8</v>
      </c>
      <c r="N14" s="15"/>
      <c r="O14" s="16">
        <f t="shared" si="0"/>
        <v>6.3</v>
      </c>
      <c r="P14" s="16" t="str">
        <f t="shared" si="3"/>
        <v/>
      </c>
      <c r="Q14" s="15" t="str">
        <f t="shared" si="4"/>
        <v>x</v>
      </c>
      <c r="R14" s="22">
        <f t="shared" si="5"/>
        <v>6.3</v>
      </c>
      <c r="S14" s="14"/>
    </row>
    <row r="15" spans="1:19" s="8" customFormat="1">
      <c r="A15" s="7">
        <v>5</v>
      </c>
      <c r="B15" s="23" t="s">
        <v>64</v>
      </c>
      <c r="C15" s="24" t="s">
        <v>31</v>
      </c>
      <c r="D15" s="27" t="s">
        <v>65</v>
      </c>
      <c r="E15" s="14">
        <v>7</v>
      </c>
      <c r="F15" s="14"/>
      <c r="G15" s="14"/>
      <c r="H15" s="14">
        <v>8</v>
      </c>
      <c r="I15" s="14"/>
      <c r="J15" s="14"/>
      <c r="K15" s="21">
        <f t="shared" si="1"/>
        <v>7.666666666666667</v>
      </c>
      <c r="L15" s="16" t="str">
        <f t="shared" si="2"/>
        <v>x</v>
      </c>
      <c r="M15" s="15">
        <v>6.8</v>
      </c>
      <c r="N15" s="15"/>
      <c r="O15" s="16">
        <f t="shared" si="0"/>
        <v>7.1</v>
      </c>
      <c r="P15" s="16" t="str">
        <f t="shared" si="3"/>
        <v/>
      </c>
      <c r="Q15" s="15" t="str">
        <f t="shared" si="4"/>
        <v>x</v>
      </c>
      <c r="R15" s="22">
        <f t="shared" si="5"/>
        <v>7.1</v>
      </c>
      <c r="S15" s="14"/>
    </row>
    <row r="16" spans="1:19" s="8" customFormat="1">
      <c r="A16" s="7">
        <v>6</v>
      </c>
      <c r="B16" s="23" t="s">
        <v>66</v>
      </c>
      <c r="C16" s="24" t="s">
        <v>67</v>
      </c>
      <c r="D16" s="27" t="s">
        <v>68</v>
      </c>
      <c r="E16" s="14">
        <v>5</v>
      </c>
      <c r="F16" s="14"/>
      <c r="G16" s="14"/>
      <c r="H16" s="14">
        <v>5</v>
      </c>
      <c r="I16" s="14"/>
      <c r="J16" s="14"/>
      <c r="K16" s="21">
        <f t="shared" ref="K16:K19" si="6">(E16+H16*2)/3</f>
        <v>5</v>
      </c>
      <c r="L16" s="16" t="str">
        <f t="shared" ref="L16:L19" si="7">IF(K16&lt;3,"","x")</f>
        <v>x</v>
      </c>
      <c r="M16" s="15">
        <v>6.8</v>
      </c>
      <c r="N16" s="15"/>
      <c r="O16" s="16">
        <f t="shared" si="0"/>
        <v>6.1</v>
      </c>
      <c r="P16" s="16" t="str">
        <f t="shared" ref="P16:P19" si="8">IF(N16&lt;&gt;"",ROUND((K16*4+N16*6)/10,1),"")</f>
        <v/>
      </c>
      <c r="Q16" s="15" t="str">
        <f t="shared" ref="Q16:Q19" si="9">IF(L16="x",IF(AND(O16&gt;=5,M16&gt;=3),"x",IF(AND(P16&gt;=5,N16&gt;=3),"x","")),"")</f>
        <v>x</v>
      </c>
      <c r="R16" s="22">
        <f t="shared" ref="R16:R19" si="10">MAX(O16:P16)</f>
        <v>6.1</v>
      </c>
      <c r="S16" s="14"/>
    </row>
    <row r="17" spans="1:19" s="8" customFormat="1">
      <c r="A17" s="7">
        <v>7</v>
      </c>
      <c r="B17" s="23" t="s">
        <v>69</v>
      </c>
      <c r="C17" s="24" t="s">
        <v>70</v>
      </c>
      <c r="D17" s="27" t="s">
        <v>71</v>
      </c>
      <c r="E17" s="14">
        <v>6</v>
      </c>
      <c r="F17" s="14"/>
      <c r="G17" s="14"/>
      <c r="H17" s="14">
        <v>6</v>
      </c>
      <c r="I17" s="14"/>
      <c r="J17" s="14"/>
      <c r="K17" s="21">
        <f t="shared" si="6"/>
        <v>6</v>
      </c>
      <c r="L17" s="16" t="str">
        <f t="shared" si="7"/>
        <v>x</v>
      </c>
      <c r="M17" s="15">
        <v>4.3</v>
      </c>
      <c r="N17" s="15"/>
      <c r="O17" s="16">
        <f>IF(M17&lt;&gt;"",ROUND((K17*4+M17*6)/10,1),"")</f>
        <v>5</v>
      </c>
      <c r="P17" s="16" t="str">
        <f t="shared" si="8"/>
        <v/>
      </c>
      <c r="Q17" s="15" t="str">
        <f t="shared" si="9"/>
        <v>x</v>
      </c>
      <c r="R17" s="22">
        <f t="shared" si="10"/>
        <v>5</v>
      </c>
      <c r="S17" s="14"/>
    </row>
    <row r="18" spans="1:19" s="8" customFormat="1">
      <c r="A18" s="7">
        <v>8</v>
      </c>
      <c r="B18" s="23" t="s">
        <v>72</v>
      </c>
      <c r="C18" s="24" t="s">
        <v>73</v>
      </c>
      <c r="D18" s="27" t="s">
        <v>74</v>
      </c>
      <c r="E18" s="14"/>
      <c r="F18" s="14"/>
      <c r="G18" s="14"/>
      <c r="H18" s="14"/>
      <c r="I18" s="14"/>
      <c r="J18" s="14"/>
      <c r="K18" s="21">
        <f t="shared" si="6"/>
        <v>0</v>
      </c>
      <c r="L18" s="16" t="str">
        <f t="shared" si="7"/>
        <v/>
      </c>
      <c r="M18" s="15"/>
      <c r="N18" s="15"/>
      <c r="O18" s="16" t="str">
        <f t="shared" si="0"/>
        <v/>
      </c>
      <c r="P18" s="16" t="str">
        <f t="shared" si="8"/>
        <v/>
      </c>
      <c r="Q18" s="15" t="str">
        <f t="shared" si="9"/>
        <v/>
      </c>
      <c r="R18" s="22">
        <f t="shared" si="10"/>
        <v>0</v>
      </c>
      <c r="S18" s="14"/>
    </row>
    <row r="19" spans="1:19" s="8" customFormat="1">
      <c r="A19" s="7">
        <v>9</v>
      </c>
      <c r="B19" s="23" t="s">
        <v>75</v>
      </c>
      <c r="C19" s="24" t="s">
        <v>30</v>
      </c>
      <c r="D19" s="27" t="s">
        <v>76</v>
      </c>
      <c r="E19" s="14">
        <v>7</v>
      </c>
      <c r="F19" s="14"/>
      <c r="G19" s="14"/>
      <c r="H19" s="14">
        <v>8</v>
      </c>
      <c r="I19" s="14"/>
      <c r="J19" s="14"/>
      <c r="K19" s="21">
        <f t="shared" si="6"/>
        <v>7.666666666666667</v>
      </c>
      <c r="L19" s="16" t="str">
        <f t="shared" si="7"/>
        <v>x</v>
      </c>
      <c r="M19" s="15">
        <v>6.8</v>
      </c>
      <c r="N19" s="15"/>
      <c r="O19" s="16">
        <f t="shared" si="0"/>
        <v>7.1</v>
      </c>
      <c r="P19" s="16" t="str">
        <f t="shared" si="8"/>
        <v/>
      </c>
      <c r="Q19" s="15" t="str">
        <f t="shared" si="9"/>
        <v>x</v>
      </c>
      <c r="R19" s="22">
        <f t="shared" si="10"/>
        <v>7.1</v>
      </c>
      <c r="S19" s="14"/>
    </row>
    <row r="20" spans="1:19" s="8" customFormat="1">
      <c r="A20" s="7">
        <v>10</v>
      </c>
      <c r="B20" s="23" t="s">
        <v>77</v>
      </c>
      <c r="C20" s="24" t="s">
        <v>78</v>
      </c>
      <c r="D20" s="27" t="s">
        <v>79</v>
      </c>
      <c r="E20" s="14">
        <v>6</v>
      </c>
      <c r="F20" s="14"/>
      <c r="G20" s="14"/>
      <c r="H20" s="14">
        <v>5</v>
      </c>
      <c r="I20" s="14"/>
      <c r="J20" s="14"/>
      <c r="K20" s="21">
        <f t="shared" ref="K20:K21" si="11">(E20+H20*2)/3</f>
        <v>5.333333333333333</v>
      </c>
      <c r="L20" s="16" t="str">
        <f t="shared" ref="L20:L21" si="12">IF(K20&lt;3,"","x")</f>
        <v>x</v>
      </c>
      <c r="M20" s="15">
        <v>3.5</v>
      </c>
      <c r="N20" s="15"/>
      <c r="O20" s="16">
        <f t="shared" si="0"/>
        <v>4.2</v>
      </c>
      <c r="P20" s="16" t="str">
        <f t="shared" ref="P20:P21" si="13">IF(N20&lt;&gt;"",ROUND((K20*4+N20*6)/10,1),"")</f>
        <v/>
      </c>
      <c r="Q20" s="15" t="str">
        <f t="shared" ref="Q20:Q21" si="14">IF(L20="x",IF(AND(O20&gt;=5,M20&gt;=3),"x",IF(AND(P20&gt;=5,N20&gt;=3),"x","")),"")</f>
        <v/>
      </c>
      <c r="R20" s="22">
        <f t="shared" ref="R20:R21" si="15">MAX(O20:P20)</f>
        <v>4.2</v>
      </c>
      <c r="S20" s="14"/>
    </row>
    <row r="21" spans="1:19" s="8" customFormat="1">
      <c r="A21" s="7">
        <v>11</v>
      </c>
      <c r="B21" s="23" t="s">
        <v>28</v>
      </c>
      <c r="C21" s="24" t="s">
        <v>34</v>
      </c>
      <c r="D21" s="27" t="s">
        <v>80</v>
      </c>
      <c r="E21" s="14">
        <v>7</v>
      </c>
      <c r="F21" s="14"/>
      <c r="G21" s="14"/>
      <c r="H21" s="14">
        <v>8</v>
      </c>
      <c r="I21" s="14"/>
      <c r="J21" s="14"/>
      <c r="K21" s="21">
        <f t="shared" si="11"/>
        <v>7.666666666666667</v>
      </c>
      <c r="L21" s="16" t="str">
        <f t="shared" si="12"/>
        <v>x</v>
      </c>
      <c r="M21" s="15">
        <v>6.8</v>
      </c>
      <c r="N21" s="15"/>
      <c r="O21" s="16">
        <f t="shared" si="0"/>
        <v>7.1</v>
      </c>
      <c r="P21" s="16" t="str">
        <f t="shared" si="13"/>
        <v/>
      </c>
      <c r="Q21" s="15" t="str">
        <f t="shared" si="14"/>
        <v>x</v>
      </c>
      <c r="R21" s="22">
        <f t="shared" si="15"/>
        <v>7.1</v>
      </c>
      <c r="S21" s="14"/>
    </row>
    <row r="22" spans="1:19" s="8" customFormat="1">
      <c r="A22" s="7">
        <v>12</v>
      </c>
      <c r="B22" s="23" t="s">
        <v>84</v>
      </c>
      <c r="C22" s="24" t="s">
        <v>81</v>
      </c>
      <c r="D22" s="27" t="s">
        <v>82</v>
      </c>
      <c r="E22" s="14">
        <v>6</v>
      </c>
      <c r="F22" s="14"/>
      <c r="G22" s="14"/>
      <c r="H22" s="14">
        <v>6</v>
      </c>
      <c r="I22" s="14"/>
      <c r="J22" s="14"/>
      <c r="K22" s="21">
        <f t="shared" ref="K22" si="16">(E22+H22*2)/3</f>
        <v>6</v>
      </c>
      <c r="L22" s="16" t="str">
        <f t="shared" ref="L22:L23" si="17">IF(K22&lt;3,"","x")</f>
        <v>x</v>
      </c>
      <c r="M22" s="15">
        <v>1.5</v>
      </c>
      <c r="N22" s="15"/>
      <c r="O22" s="16">
        <f t="shared" si="0"/>
        <v>3.3</v>
      </c>
      <c r="P22" s="16" t="str">
        <f t="shared" ref="P22:P23" si="18">IF(N22&lt;&gt;"",ROUND((K22*4+N22*6)/10,1),"")</f>
        <v/>
      </c>
      <c r="Q22" s="15" t="str">
        <f t="shared" ref="Q22:Q23" si="19">IF(L22="x",IF(AND(O22&gt;=5,M22&gt;=3),"x",IF(AND(P22&gt;=5,N22&gt;=3),"x","")),"")</f>
        <v/>
      </c>
      <c r="R22" s="22">
        <f t="shared" ref="R22" si="20">MAX(O22:P22)</f>
        <v>3.3</v>
      </c>
      <c r="S22" s="14"/>
    </row>
    <row r="23" spans="1:19" s="8" customFormat="1">
      <c r="A23" s="7"/>
      <c r="B23" s="25"/>
      <c r="C23" s="26"/>
      <c r="D23" s="9"/>
      <c r="E23" s="14"/>
      <c r="F23" s="14"/>
      <c r="G23" s="14"/>
      <c r="H23" s="14"/>
      <c r="I23" s="14"/>
      <c r="J23" s="14"/>
      <c r="K23" s="14"/>
      <c r="L23" s="14" t="str">
        <f t="shared" si="17"/>
        <v/>
      </c>
      <c r="M23" s="14"/>
      <c r="N23" s="14"/>
      <c r="O23" s="14" t="str">
        <f t="shared" ref="O23" si="21">IF(M23&lt;&gt;"",(K23*4+M23*6)/10,"")</f>
        <v/>
      </c>
      <c r="P23" s="16" t="str">
        <f t="shared" si="18"/>
        <v/>
      </c>
      <c r="Q23" s="15" t="str">
        <f t="shared" si="19"/>
        <v/>
      </c>
      <c r="R23" s="22"/>
      <c r="S23" s="14"/>
    </row>
    <row r="24" spans="1:19">
      <c r="B24" s="2" t="s">
        <v>12</v>
      </c>
      <c r="C24" s="10">
        <f>COUNT(A11:A23)</f>
        <v>12</v>
      </c>
    </row>
    <row r="25" spans="1:19">
      <c r="L25" s="11"/>
      <c r="M25" s="30" t="s">
        <v>86</v>
      </c>
      <c r="N25" s="30"/>
      <c r="O25" s="30"/>
      <c r="P25" s="30"/>
      <c r="Q25" s="30"/>
      <c r="R25" s="30"/>
    </row>
    <row r="26" spans="1:19">
      <c r="B26" s="2" t="s">
        <v>13</v>
      </c>
      <c r="E26" s="19" t="s">
        <v>14</v>
      </c>
      <c r="L26" s="12"/>
      <c r="M26" s="31" t="s">
        <v>23</v>
      </c>
      <c r="N26" s="31"/>
      <c r="O26" s="31"/>
      <c r="P26" s="31"/>
      <c r="Q26" s="31"/>
      <c r="R26" s="31"/>
    </row>
    <row r="30" spans="1:19">
      <c r="E30" s="1" t="s">
        <v>47</v>
      </c>
      <c r="O30" s="1" t="s">
        <v>27</v>
      </c>
    </row>
  </sheetData>
  <sheetProtection password="CE28" sheet="1" objects="1" scenarios="1"/>
  <autoFilter ref="A10:WVZ26">
    <filterColumn colId="1" showButton="0"/>
  </autoFilter>
  <mergeCells count="19">
    <mergeCell ref="A9:A10"/>
    <mergeCell ref="B9:C10"/>
    <mergeCell ref="D9:D10"/>
    <mergeCell ref="E9:G9"/>
    <mergeCell ref="H9:J9"/>
    <mergeCell ref="A1:D1"/>
    <mergeCell ref="G1:S1"/>
    <mergeCell ref="A2:D2"/>
    <mergeCell ref="G2:S2"/>
    <mergeCell ref="A4:S4"/>
    <mergeCell ref="S9:S10"/>
    <mergeCell ref="M25:R25"/>
    <mergeCell ref="M26:R26"/>
    <mergeCell ref="K9:K10"/>
    <mergeCell ref="L9:L10"/>
    <mergeCell ref="M9:N9"/>
    <mergeCell ref="O9:P9"/>
    <mergeCell ref="Q9:Q10"/>
    <mergeCell ref="R9:R10"/>
  </mergeCells>
  <conditionalFormatting sqref="P11:Q11 P22:Q23">
    <cfRule type="cellIs" dxfId="50" priority="12" operator="lessThan">
      <formula>5</formula>
    </cfRule>
  </conditionalFormatting>
  <conditionalFormatting sqref="M11:N11 K11 K22 M22:N22">
    <cfRule type="cellIs" dxfId="49" priority="11" operator="lessThan">
      <formula>3</formula>
    </cfRule>
  </conditionalFormatting>
  <conditionalFormatting sqref="P20:Q21">
    <cfRule type="cellIs" dxfId="48" priority="10" operator="lessThan">
      <formula>5</formula>
    </cfRule>
  </conditionalFormatting>
  <conditionalFormatting sqref="K20:K21 M20:N21">
    <cfRule type="cellIs" dxfId="47" priority="9" operator="lessThan">
      <formula>3</formula>
    </cfRule>
  </conditionalFormatting>
  <conditionalFormatting sqref="P18:Q19">
    <cfRule type="cellIs" dxfId="46" priority="8" operator="lessThan">
      <formula>5</formula>
    </cfRule>
  </conditionalFormatting>
  <conditionalFormatting sqref="K18:K19 M18:N19">
    <cfRule type="cellIs" dxfId="45" priority="7" operator="lessThan">
      <formula>3</formula>
    </cfRule>
  </conditionalFormatting>
  <conditionalFormatting sqref="O17:Q17 P16:Q16 O11:O16 O18:O22">
    <cfRule type="cellIs" dxfId="44" priority="6" operator="lessThan">
      <formula>5</formula>
    </cfRule>
  </conditionalFormatting>
  <conditionalFormatting sqref="K16:K17 M16:N17">
    <cfRule type="cellIs" dxfId="43" priority="5" operator="lessThan">
      <formula>3</formula>
    </cfRule>
  </conditionalFormatting>
  <conditionalFormatting sqref="P14:Q15">
    <cfRule type="cellIs" dxfId="42" priority="4" operator="lessThan">
      <formula>5</formula>
    </cfRule>
  </conditionalFormatting>
  <conditionalFormatting sqref="K14:K15 M14:N15">
    <cfRule type="cellIs" dxfId="41" priority="3" operator="lessThan">
      <formula>3</formula>
    </cfRule>
  </conditionalFormatting>
  <conditionalFormatting sqref="P12:Q13">
    <cfRule type="cellIs" dxfId="40" priority="2" operator="lessThan">
      <formula>5</formula>
    </cfRule>
  </conditionalFormatting>
  <conditionalFormatting sqref="K12:K13 M12:N13">
    <cfRule type="cellIs" dxfId="39" priority="1" operator="lessThan">
      <formula>3</formula>
    </cfRule>
  </conditionalFormatting>
  <pageMargins left="0.45" right="0.45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30"/>
  <sheetViews>
    <sheetView topLeftCell="A7" workbookViewId="0">
      <selection activeCell="B14" sqref="B14:C22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38" t="s">
        <v>0</v>
      </c>
      <c r="B1" s="38"/>
      <c r="C1" s="38"/>
      <c r="D1" s="38"/>
      <c r="G1" s="31" t="s">
        <v>1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>
      <c r="A2" s="31" t="s">
        <v>22</v>
      </c>
      <c r="B2" s="31"/>
      <c r="C2" s="31"/>
      <c r="D2" s="31"/>
      <c r="G2" s="31" t="s">
        <v>2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4" spans="1:19" ht="18.75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6" spans="1:19">
      <c r="A6" s="2" t="s">
        <v>35</v>
      </c>
      <c r="D6" s="2" t="s">
        <v>53</v>
      </c>
      <c r="M6" s="2" t="s">
        <v>25</v>
      </c>
      <c r="P6" s="20">
        <v>2</v>
      </c>
      <c r="Q6" s="2" t="s">
        <v>37</v>
      </c>
    </row>
    <row r="7" spans="1:19" ht="26.25" customHeight="1">
      <c r="A7" s="2" t="s">
        <v>83</v>
      </c>
      <c r="D7" s="2" t="s">
        <v>33</v>
      </c>
      <c r="E7" s="1" t="s">
        <v>46</v>
      </c>
      <c r="M7" s="3" t="s">
        <v>36</v>
      </c>
    </row>
    <row r="9" spans="1:19">
      <c r="A9" s="37" t="s">
        <v>4</v>
      </c>
      <c r="B9" s="34" t="s">
        <v>5</v>
      </c>
      <c r="C9" s="34"/>
      <c r="D9" s="40" t="s">
        <v>26</v>
      </c>
      <c r="E9" s="42" t="s">
        <v>6</v>
      </c>
      <c r="F9" s="34"/>
      <c r="G9" s="43"/>
      <c r="H9" s="42" t="s">
        <v>7</v>
      </c>
      <c r="I9" s="34"/>
      <c r="J9" s="35"/>
      <c r="K9" s="32" t="s">
        <v>15</v>
      </c>
      <c r="L9" s="32" t="s">
        <v>21</v>
      </c>
      <c r="M9" s="34" t="s">
        <v>16</v>
      </c>
      <c r="N9" s="34"/>
      <c r="O9" s="35" t="s">
        <v>19</v>
      </c>
      <c r="P9" s="36"/>
      <c r="Q9" s="34" t="s">
        <v>24</v>
      </c>
      <c r="R9" s="37" t="s">
        <v>20</v>
      </c>
      <c r="S9" s="28" t="s">
        <v>8</v>
      </c>
    </row>
    <row r="10" spans="1:19">
      <c r="A10" s="34"/>
      <c r="B10" s="34"/>
      <c r="C10" s="34"/>
      <c r="D10" s="41"/>
      <c r="E10" s="4" t="s">
        <v>9</v>
      </c>
      <c r="F10" s="5" t="s">
        <v>10</v>
      </c>
      <c r="G10" s="6" t="s">
        <v>11</v>
      </c>
      <c r="H10" s="4" t="s">
        <v>9</v>
      </c>
      <c r="I10" s="5" t="s">
        <v>10</v>
      </c>
      <c r="J10" s="13" t="s">
        <v>11</v>
      </c>
      <c r="K10" s="29"/>
      <c r="L10" s="33"/>
      <c r="M10" s="17" t="s">
        <v>17</v>
      </c>
      <c r="N10" s="17" t="s">
        <v>18</v>
      </c>
      <c r="O10" s="17" t="s">
        <v>17</v>
      </c>
      <c r="P10" s="18" t="s">
        <v>18</v>
      </c>
      <c r="Q10" s="34"/>
      <c r="R10" s="34"/>
      <c r="S10" s="29"/>
    </row>
    <row r="11" spans="1:19" s="8" customFormat="1">
      <c r="A11" s="7">
        <v>1</v>
      </c>
      <c r="B11" s="23" t="s">
        <v>54</v>
      </c>
      <c r="C11" s="24" t="s">
        <v>55</v>
      </c>
      <c r="D11" s="27" t="s">
        <v>56</v>
      </c>
      <c r="E11" s="14">
        <v>5</v>
      </c>
      <c r="F11" s="14"/>
      <c r="G11" s="14"/>
      <c r="H11" s="14">
        <v>9</v>
      </c>
      <c r="I11" s="14"/>
      <c r="J11" s="14"/>
      <c r="K11" s="21">
        <f>(E11+H11*2)/3</f>
        <v>7.666666666666667</v>
      </c>
      <c r="L11" s="16" t="str">
        <f>IF(K11&lt;3,"","x")</f>
        <v>x</v>
      </c>
      <c r="M11" s="15">
        <v>5.3</v>
      </c>
      <c r="N11" s="15"/>
      <c r="O11" s="16">
        <f>IF(M11&lt;&gt;"",(K11*4+M11*6)/10,"")</f>
        <v>6.246666666666667</v>
      </c>
      <c r="P11" s="16" t="str">
        <f>IF(N11&lt;&gt;"",ROUND((K11*4+N11*6)/10,1),"")</f>
        <v/>
      </c>
      <c r="Q11" s="15" t="str">
        <f>IF(L11="x",IF(AND(O11&gt;=5,M11&gt;=3),"x",IF(AND(P11&gt;=5,N11&gt;=3),"x","")),"")</f>
        <v>x</v>
      </c>
      <c r="R11" s="22">
        <f>MAX(O11:P11)</f>
        <v>6.246666666666667</v>
      </c>
      <c r="S11" s="14"/>
    </row>
    <row r="12" spans="1:19" s="8" customFormat="1">
      <c r="A12" s="7">
        <v>2</v>
      </c>
      <c r="B12" s="23" t="s">
        <v>57</v>
      </c>
      <c r="C12" s="24" t="s">
        <v>29</v>
      </c>
      <c r="D12" s="27" t="s">
        <v>58</v>
      </c>
      <c r="E12" s="14">
        <v>5</v>
      </c>
      <c r="F12" s="14"/>
      <c r="G12" s="14"/>
      <c r="H12" s="14">
        <v>9</v>
      </c>
      <c r="I12" s="14"/>
      <c r="J12" s="14"/>
      <c r="K12" s="21">
        <f t="shared" ref="K12:K15" si="0">(E12+H12*2)/3</f>
        <v>7.666666666666667</v>
      </c>
      <c r="L12" s="16" t="str">
        <f t="shared" ref="L12:L15" si="1">IF(K12&lt;3,"","x")</f>
        <v>x</v>
      </c>
      <c r="M12" s="15">
        <v>5.8</v>
      </c>
      <c r="N12" s="15"/>
      <c r="O12" s="16">
        <f t="shared" ref="O12:O15" si="2">IF(M12&lt;&gt;"",(K12*4+M12*6)/10,"")</f>
        <v>6.5466666666666669</v>
      </c>
      <c r="P12" s="16" t="str">
        <f t="shared" ref="P12:P15" si="3">IF(N12&lt;&gt;"",ROUND((K12*4+N12*6)/10,1),"")</f>
        <v/>
      </c>
      <c r="Q12" s="15" t="str">
        <f t="shared" ref="Q12:Q15" si="4">IF(L12="x",IF(AND(O12&gt;=5,M12&gt;=3),"x",IF(AND(P12&gt;=5,N12&gt;=3),"x","")),"")</f>
        <v>x</v>
      </c>
      <c r="R12" s="22">
        <f t="shared" ref="R12:R15" si="5">MAX(O12:P12)</f>
        <v>6.5466666666666669</v>
      </c>
      <c r="S12" s="14"/>
    </row>
    <row r="13" spans="1:19" s="8" customFormat="1">
      <c r="A13" s="7">
        <v>3</v>
      </c>
      <c r="B13" s="23" t="s">
        <v>59</v>
      </c>
      <c r="C13" s="24" t="s">
        <v>60</v>
      </c>
      <c r="D13" s="27" t="s">
        <v>61</v>
      </c>
      <c r="E13" s="14">
        <v>5</v>
      </c>
      <c r="F13" s="14"/>
      <c r="G13" s="14"/>
      <c r="H13" s="14">
        <v>9</v>
      </c>
      <c r="I13" s="14"/>
      <c r="J13" s="14"/>
      <c r="K13" s="21">
        <f t="shared" si="0"/>
        <v>7.666666666666667</v>
      </c>
      <c r="L13" s="16" t="str">
        <f t="shared" si="1"/>
        <v>x</v>
      </c>
      <c r="M13" s="15">
        <v>5.8</v>
      </c>
      <c r="N13" s="15"/>
      <c r="O13" s="16">
        <f t="shared" si="2"/>
        <v>6.5466666666666669</v>
      </c>
      <c r="P13" s="16" t="str">
        <f t="shared" si="3"/>
        <v/>
      </c>
      <c r="Q13" s="15" t="str">
        <f t="shared" si="4"/>
        <v>x</v>
      </c>
      <c r="R13" s="22">
        <f t="shared" si="5"/>
        <v>6.5466666666666669</v>
      </c>
      <c r="S13" s="14"/>
    </row>
    <row r="14" spans="1:19" s="8" customFormat="1">
      <c r="A14" s="7">
        <v>4</v>
      </c>
      <c r="B14" s="23" t="s">
        <v>32</v>
      </c>
      <c r="C14" s="24" t="s">
        <v>62</v>
      </c>
      <c r="D14" s="27" t="s">
        <v>63</v>
      </c>
      <c r="E14" s="14">
        <v>6</v>
      </c>
      <c r="F14" s="14"/>
      <c r="G14" s="14"/>
      <c r="H14" s="14">
        <v>5</v>
      </c>
      <c r="I14" s="14"/>
      <c r="J14" s="14"/>
      <c r="K14" s="21">
        <f t="shared" si="0"/>
        <v>5.333333333333333</v>
      </c>
      <c r="L14" s="16" t="str">
        <f t="shared" si="1"/>
        <v>x</v>
      </c>
      <c r="M14" s="15">
        <v>4.5</v>
      </c>
      <c r="N14" s="15"/>
      <c r="O14" s="16">
        <f t="shared" si="2"/>
        <v>4.833333333333333</v>
      </c>
      <c r="P14" s="16" t="str">
        <f t="shared" si="3"/>
        <v/>
      </c>
      <c r="Q14" s="15" t="str">
        <f t="shared" si="4"/>
        <v/>
      </c>
      <c r="R14" s="22">
        <f t="shared" si="5"/>
        <v>4.833333333333333</v>
      </c>
      <c r="S14" s="14"/>
    </row>
    <row r="15" spans="1:19" s="8" customFormat="1">
      <c r="A15" s="7">
        <v>5</v>
      </c>
      <c r="B15" s="23" t="s">
        <v>64</v>
      </c>
      <c r="C15" s="24" t="s">
        <v>31</v>
      </c>
      <c r="D15" s="27" t="s">
        <v>65</v>
      </c>
      <c r="E15" s="14">
        <v>5</v>
      </c>
      <c r="F15" s="14"/>
      <c r="G15" s="14"/>
      <c r="H15" s="14">
        <v>9</v>
      </c>
      <c r="I15" s="14"/>
      <c r="J15" s="14"/>
      <c r="K15" s="21">
        <f t="shared" si="0"/>
        <v>7.666666666666667</v>
      </c>
      <c r="L15" s="16" t="str">
        <f t="shared" si="1"/>
        <v>x</v>
      </c>
      <c r="M15" s="15">
        <v>5</v>
      </c>
      <c r="N15" s="15"/>
      <c r="O15" s="16">
        <f t="shared" si="2"/>
        <v>6.0666666666666673</v>
      </c>
      <c r="P15" s="16" t="str">
        <f t="shared" si="3"/>
        <v/>
      </c>
      <c r="Q15" s="15" t="str">
        <f t="shared" si="4"/>
        <v>x</v>
      </c>
      <c r="R15" s="22">
        <f t="shared" si="5"/>
        <v>6.0666666666666673</v>
      </c>
      <c r="S15" s="14"/>
    </row>
    <row r="16" spans="1:19" s="8" customFormat="1">
      <c r="A16" s="7">
        <v>6</v>
      </c>
      <c r="B16" s="23" t="s">
        <v>66</v>
      </c>
      <c r="C16" s="24" t="s">
        <v>67</v>
      </c>
      <c r="D16" s="27" t="s">
        <v>68</v>
      </c>
      <c r="E16" s="14">
        <v>6</v>
      </c>
      <c r="F16" s="14"/>
      <c r="G16" s="14"/>
      <c r="H16" s="14">
        <v>5</v>
      </c>
      <c r="I16" s="14"/>
      <c r="J16" s="14"/>
      <c r="K16" s="21">
        <f t="shared" ref="K16:K19" si="6">(E16+H16*2)/3</f>
        <v>5.333333333333333</v>
      </c>
      <c r="L16" s="16" t="str">
        <f t="shared" ref="L16:L19" si="7">IF(K16&lt;3,"","x")</f>
        <v>x</v>
      </c>
      <c r="M16" s="15">
        <v>5</v>
      </c>
      <c r="N16" s="15"/>
      <c r="O16" s="16">
        <f t="shared" ref="O16:O19" si="8">IF(M16&lt;&gt;"",(K16*4+M16*6)/10,"")</f>
        <v>5.1333333333333329</v>
      </c>
      <c r="P16" s="16" t="str">
        <f t="shared" ref="P16:P19" si="9">IF(N16&lt;&gt;"",ROUND((K16*4+N16*6)/10,1),"")</f>
        <v/>
      </c>
      <c r="Q16" s="15" t="str">
        <f t="shared" ref="Q16:Q19" si="10">IF(L16="x",IF(AND(O16&gt;=5,M16&gt;=3),"x",IF(AND(P16&gt;=5,N16&gt;=3),"x","")),"")</f>
        <v>x</v>
      </c>
      <c r="R16" s="22">
        <f t="shared" ref="R16:R19" si="11">MAX(O16:P16)</f>
        <v>5.1333333333333329</v>
      </c>
      <c r="S16" s="14"/>
    </row>
    <row r="17" spans="1:19" s="8" customFormat="1">
      <c r="A17" s="7">
        <v>7</v>
      </c>
      <c r="B17" s="23" t="s">
        <v>69</v>
      </c>
      <c r="C17" s="24" t="s">
        <v>70</v>
      </c>
      <c r="D17" s="27" t="s">
        <v>71</v>
      </c>
      <c r="E17" s="14">
        <v>5</v>
      </c>
      <c r="F17" s="14"/>
      <c r="G17" s="14"/>
      <c r="H17" s="14">
        <v>5</v>
      </c>
      <c r="I17" s="14"/>
      <c r="J17" s="14"/>
      <c r="K17" s="21">
        <f t="shared" si="6"/>
        <v>5</v>
      </c>
      <c r="L17" s="16" t="str">
        <f t="shared" si="7"/>
        <v>x</v>
      </c>
      <c r="M17" s="15">
        <v>5</v>
      </c>
      <c r="N17" s="15"/>
      <c r="O17" s="16">
        <f t="shared" si="8"/>
        <v>5</v>
      </c>
      <c r="P17" s="16" t="str">
        <f t="shared" si="9"/>
        <v/>
      </c>
      <c r="Q17" s="15" t="str">
        <f t="shared" si="10"/>
        <v>x</v>
      </c>
      <c r="R17" s="22">
        <f t="shared" si="11"/>
        <v>5</v>
      </c>
      <c r="S17" s="14"/>
    </row>
    <row r="18" spans="1:19" s="8" customFormat="1">
      <c r="A18" s="7">
        <v>8</v>
      </c>
      <c r="B18" s="23" t="s">
        <v>72</v>
      </c>
      <c r="C18" s="24" t="s">
        <v>73</v>
      </c>
      <c r="D18" s="27" t="s">
        <v>74</v>
      </c>
      <c r="E18" s="14"/>
      <c r="F18" s="14"/>
      <c r="G18" s="14"/>
      <c r="H18" s="14"/>
      <c r="I18" s="14"/>
      <c r="J18" s="14"/>
      <c r="K18" s="21">
        <f t="shared" si="6"/>
        <v>0</v>
      </c>
      <c r="L18" s="16" t="str">
        <f t="shared" si="7"/>
        <v/>
      </c>
      <c r="M18" s="15"/>
      <c r="N18" s="15"/>
      <c r="O18" s="16" t="str">
        <f t="shared" si="8"/>
        <v/>
      </c>
      <c r="P18" s="16" t="str">
        <f t="shared" si="9"/>
        <v/>
      </c>
      <c r="Q18" s="15" t="str">
        <f t="shared" si="10"/>
        <v/>
      </c>
      <c r="R18" s="22">
        <f t="shared" si="11"/>
        <v>0</v>
      </c>
      <c r="S18" s="14"/>
    </row>
    <row r="19" spans="1:19" s="8" customFormat="1">
      <c r="A19" s="7">
        <v>9</v>
      </c>
      <c r="B19" s="23" t="s">
        <v>75</v>
      </c>
      <c r="C19" s="24" t="s">
        <v>30</v>
      </c>
      <c r="D19" s="27" t="s">
        <v>76</v>
      </c>
      <c r="E19" s="14">
        <v>5</v>
      </c>
      <c r="F19" s="14"/>
      <c r="G19" s="14"/>
      <c r="H19" s="14">
        <v>9</v>
      </c>
      <c r="I19" s="14"/>
      <c r="J19" s="14"/>
      <c r="K19" s="21">
        <f t="shared" si="6"/>
        <v>7.666666666666667</v>
      </c>
      <c r="L19" s="16" t="str">
        <f t="shared" si="7"/>
        <v>x</v>
      </c>
      <c r="M19" s="15">
        <v>5</v>
      </c>
      <c r="N19" s="15"/>
      <c r="O19" s="16">
        <f t="shared" si="8"/>
        <v>6.0666666666666673</v>
      </c>
      <c r="P19" s="16" t="str">
        <f t="shared" si="9"/>
        <v/>
      </c>
      <c r="Q19" s="15" t="str">
        <f t="shared" si="10"/>
        <v>x</v>
      </c>
      <c r="R19" s="22">
        <f t="shared" si="11"/>
        <v>6.0666666666666673</v>
      </c>
      <c r="S19" s="14"/>
    </row>
    <row r="20" spans="1:19" s="8" customFormat="1">
      <c r="A20" s="7">
        <v>10</v>
      </c>
      <c r="B20" s="23" t="s">
        <v>77</v>
      </c>
      <c r="C20" s="24" t="s">
        <v>78</v>
      </c>
      <c r="D20" s="27" t="s">
        <v>79</v>
      </c>
      <c r="E20" s="14">
        <v>3</v>
      </c>
      <c r="F20" s="14"/>
      <c r="G20" s="14"/>
      <c r="H20" s="14">
        <v>5</v>
      </c>
      <c r="I20" s="14"/>
      <c r="J20" s="14"/>
      <c r="K20" s="21">
        <f t="shared" ref="K20:K21" si="12">(E20+H20*2)/3</f>
        <v>4.333333333333333</v>
      </c>
      <c r="L20" s="16" t="str">
        <f t="shared" ref="L20:L21" si="13">IF(K20&lt;3,"","x")</f>
        <v>x</v>
      </c>
      <c r="M20" s="15">
        <v>0</v>
      </c>
      <c r="N20" s="15"/>
      <c r="O20" s="16">
        <f t="shared" ref="O20:O21" si="14">IF(M20&lt;&gt;"",(K20*4+M20*6)/10,"")</f>
        <v>1.7333333333333332</v>
      </c>
      <c r="P20" s="16" t="str">
        <f t="shared" ref="P20:P21" si="15">IF(N20&lt;&gt;"",ROUND((K20*4+N20*6)/10,1),"")</f>
        <v/>
      </c>
      <c r="Q20" s="15" t="str">
        <f t="shared" ref="Q20:Q21" si="16">IF(L20="x",IF(AND(O20&gt;=5,M20&gt;=3),"x",IF(AND(P20&gt;=5,N20&gt;=3),"x","")),"")</f>
        <v/>
      </c>
      <c r="R20" s="22">
        <f t="shared" ref="R20:R21" si="17">MAX(O20:P20)</f>
        <v>1.7333333333333332</v>
      </c>
      <c r="S20" s="14"/>
    </row>
    <row r="21" spans="1:19" s="8" customFormat="1">
      <c r="A21" s="7">
        <v>11</v>
      </c>
      <c r="B21" s="23" t="s">
        <v>28</v>
      </c>
      <c r="C21" s="24" t="s">
        <v>34</v>
      </c>
      <c r="D21" s="27" t="s">
        <v>80</v>
      </c>
      <c r="E21" s="14">
        <v>7</v>
      </c>
      <c r="F21" s="14"/>
      <c r="G21" s="14"/>
      <c r="H21" s="14">
        <v>5</v>
      </c>
      <c r="I21" s="14"/>
      <c r="J21" s="14"/>
      <c r="K21" s="21">
        <f t="shared" si="12"/>
        <v>5.666666666666667</v>
      </c>
      <c r="L21" s="16" t="str">
        <f t="shared" si="13"/>
        <v>x</v>
      </c>
      <c r="M21" s="15">
        <v>8</v>
      </c>
      <c r="N21" s="15"/>
      <c r="O21" s="16">
        <f t="shared" si="14"/>
        <v>7.0666666666666673</v>
      </c>
      <c r="P21" s="16" t="str">
        <f t="shared" si="15"/>
        <v/>
      </c>
      <c r="Q21" s="15" t="str">
        <f t="shared" si="16"/>
        <v>x</v>
      </c>
      <c r="R21" s="22">
        <f t="shared" si="17"/>
        <v>7.0666666666666673</v>
      </c>
      <c r="S21" s="14"/>
    </row>
    <row r="22" spans="1:19" s="8" customFormat="1">
      <c r="A22" s="7">
        <v>12</v>
      </c>
      <c r="B22" s="23" t="s">
        <v>84</v>
      </c>
      <c r="C22" s="24" t="s">
        <v>81</v>
      </c>
      <c r="D22" s="27" t="s">
        <v>82</v>
      </c>
      <c r="E22" s="14">
        <v>4</v>
      </c>
      <c r="F22" s="14"/>
      <c r="G22" s="14"/>
      <c r="H22" s="14">
        <v>5</v>
      </c>
      <c r="I22" s="14"/>
      <c r="J22" s="14"/>
      <c r="K22" s="21">
        <f t="shared" ref="K22" si="18">(E22+H22*2)/3</f>
        <v>4.666666666666667</v>
      </c>
      <c r="L22" s="16" t="str">
        <f t="shared" ref="L22:L23" si="19">IF(K22&lt;3,"","x")</f>
        <v>x</v>
      </c>
      <c r="M22" s="15">
        <v>4.3</v>
      </c>
      <c r="N22" s="15"/>
      <c r="O22" s="16">
        <f t="shared" ref="O22:O23" si="20">IF(M22&lt;&gt;"",(K22*4+M22*6)/10,"")</f>
        <v>4.4466666666666672</v>
      </c>
      <c r="P22" s="16" t="str">
        <f t="shared" ref="P22:P23" si="21">IF(N22&lt;&gt;"",ROUND((K22*4+N22*6)/10,1),"")</f>
        <v/>
      </c>
      <c r="Q22" s="15" t="str">
        <f t="shared" ref="Q22:Q23" si="22">IF(L22="x",IF(AND(O22&gt;=5,M22&gt;=3),"x",IF(AND(P22&gt;=5,N22&gt;=3),"x","")),"")</f>
        <v/>
      </c>
      <c r="R22" s="22">
        <f t="shared" ref="R22" si="23">MAX(O22:P22)</f>
        <v>4.4466666666666672</v>
      </c>
      <c r="S22" s="14"/>
    </row>
    <row r="23" spans="1:19" s="8" customFormat="1">
      <c r="A23" s="7"/>
      <c r="B23" s="25"/>
      <c r="C23" s="26"/>
      <c r="D23" s="9"/>
      <c r="E23" s="14"/>
      <c r="F23" s="14"/>
      <c r="G23" s="14"/>
      <c r="H23" s="14"/>
      <c r="I23" s="14"/>
      <c r="J23" s="14"/>
      <c r="K23" s="14"/>
      <c r="L23" s="14" t="str">
        <f t="shared" si="19"/>
        <v/>
      </c>
      <c r="M23" s="14"/>
      <c r="N23" s="14"/>
      <c r="O23" s="14" t="str">
        <f t="shared" si="20"/>
        <v/>
      </c>
      <c r="P23" s="16" t="str">
        <f t="shared" si="21"/>
        <v/>
      </c>
      <c r="Q23" s="15" t="str">
        <f t="shared" si="22"/>
        <v/>
      </c>
      <c r="R23" s="22"/>
      <c r="S23" s="14"/>
    </row>
    <row r="24" spans="1:19">
      <c r="B24" s="2" t="s">
        <v>12</v>
      </c>
      <c r="C24" s="10">
        <f>COUNT(A11:A23)</f>
        <v>12</v>
      </c>
    </row>
    <row r="25" spans="1:19">
      <c r="L25" s="11"/>
      <c r="M25" s="30" t="s">
        <v>86</v>
      </c>
      <c r="N25" s="30"/>
      <c r="O25" s="30"/>
      <c r="P25" s="30"/>
      <c r="Q25" s="30"/>
      <c r="R25" s="30"/>
    </row>
    <row r="26" spans="1:19">
      <c r="B26" s="2" t="s">
        <v>13</v>
      </c>
      <c r="E26" s="19" t="s">
        <v>14</v>
      </c>
      <c r="L26" s="12"/>
      <c r="M26" s="31" t="s">
        <v>23</v>
      </c>
      <c r="N26" s="31"/>
      <c r="O26" s="31"/>
      <c r="P26" s="31"/>
      <c r="Q26" s="31"/>
      <c r="R26" s="31"/>
    </row>
    <row r="30" spans="1:19">
      <c r="E30" s="1" t="s">
        <v>47</v>
      </c>
      <c r="O30" s="1" t="s">
        <v>27</v>
      </c>
    </row>
  </sheetData>
  <sheetProtection password="CE28" sheet="1" objects="1" scenarios="1"/>
  <autoFilter ref="A10:WVZ26">
    <filterColumn colId="1" showButton="0"/>
  </autoFilter>
  <mergeCells count="19">
    <mergeCell ref="A9:A10"/>
    <mergeCell ref="B9:C10"/>
    <mergeCell ref="D9:D10"/>
    <mergeCell ref="E9:G9"/>
    <mergeCell ref="H9:J9"/>
    <mergeCell ref="A1:D1"/>
    <mergeCell ref="G1:S1"/>
    <mergeCell ref="A2:D2"/>
    <mergeCell ref="G2:S2"/>
    <mergeCell ref="A4:S4"/>
    <mergeCell ref="S9:S10"/>
    <mergeCell ref="M25:R25"/>
    <mergeCell ref="M26:R26"/>
    <mergeCell ref="K9:K10"/>
    <mergeCell ref="L9:L10"/>
    <mergeCell ref="M9:N9"/>
    <mergeCell ref="O9:P9"/>
    <mergeCell ref="Q9:Q10"/>
    <mergeCell ref="R9:R10"/>
  </mergeCells>
  <conditionalFormatting sqref="O11:Q11 P23:Q23 O22:Q22">
    <cfRule type="cellIs" dxfId="38" priority="12" operator="lessThan">
      <formula>5</formula>
    </cfRule>
  </conditionalFormatting>
  <conditionalFormatting sqref="M11:N11 K11 K22 M22:N22">
    <cfRule type="cellIs" dxfId="37" priority="11" operator="lessThan">
      <formula>3</formula>
    </cfRule>
  </conditionalFormatting>
  <conditionalFormatting sqref="O20:Q21">
    <cfRule type="cellIs" dxfId="36" priority="10" operator="lessThan">
      <formula>5</formula>
    </cfRule>
  </conditionalFormatting>
  <conditionalFormatting sqref="K20:K21 M20:N21">
    <cfRule type="cellIs" dxfId="35" priority="9" operator="lessThan">
      <formula>3</formula>
    </cfRule>
  </conditionalFormatting>
  <conditionalFormatting sqref="O18:Q19">
    <cfRule type="cellIs" dxfId="34" priority="8" operator="lessThan">
      <formula>5</formula>
    </cfRule>
  </conditionalFormatting>
  <conditionalFormatting sqref="K18:K19 M18:N19">
    <cfRule type="cellIs" dxfId="33" priority="7" operator="lessThan">
      <formula>3</formula>
    </cfRule>
  </conditionalFormatting>
  <conditionalFormatting sqref="O16:Q17">
    <cfRule type="cellIs" dxfId="32" priority="6" operator="lessThan">
      <formula>5</formula>
    </cfRule>
  </conditionalFormatting>
  <conditionalFormatting sqref="K16:K17 M16:N17">
    <cfRule type="cellIs" dxfId="31" priority="5" operator="lessThan">
      <formula>3</formula>
    </cfRule>
  </conditionalFormatting>
  <conditionalFormatting sqref="O14:Q15">
    <cfRule type="cellIs" dxfId="30" priority="4" operator="lessThan">
      <formula>5</formula>
    </cfRule>
  </conditionalFormatting>
  <conditionalFormatting sqref="K14:K15 M14:N15">
    <cfRule type="cellIs" dxfId="29" priority="3" operator="lessThan">
      <formula>3</formula>
    </cfRule>
  </conditionalFormatting>
  <conditionalFormatting sqref="O12:Q13">
    <cfRule type="cellIs" dxfId="28" priority="2" operator="lessThan">
      <formula>5</formula>
    </cfRule>
  </conditionalFormatting>
  <conditionalFormatting sqref="K12:K13 M12:N13">
    <cfRule type="cellIs" dxfId="27" priority="1" operator="lessThan">
      <formula>3</formula>
    </cfRule>
  </conditionalFormatting>
  <pageMargins left="0.45" right="0.45" top="0.5" bottom="0.2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30"/>
  <sheetViews>
    <sheetView topLeftCell="A7" workbookViewId="0">
      <selection activeCell="B17" sqref="B17:C17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38" t="s">
        <v>0</v>
      </c>
      <c r="B1" s="38"/>
      <c r="C1" s="38"/>
      <c r="D1" s="38"/>
      <c r="G1" s="31" t="s">
        <v>1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>
      <c r="A2" s="31" t="s">
        <v>22</v>
      </c>
      <c r="B2" s="31"/>
      <c r="C2" s="31"/>
      <c r="D2" s="31"/>
      <c r="G2" s="31" t="s">
        <v>2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4" spans="1:19" ht="18.75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6" spans="1:19">
      <c r="A6" s="2" t="s">
        <v>35</v>
      </c>
      <c r="D6" s="2" t="s">
        <v>53</v>
      </c>
      <c r="M6" s="2" t="s">
        <v>25</v>
      </c>
      <c r="P6" s="20">
        <v>5</v>
      </c>
      <c r="Q6" s="2" t="s">
        <v>37</v>
      </c>
    </row>
    <row r="7" spans="1:19" ht="26.25" customHeight="1">
      <c r="A7" s="2" t="s">
        <v>83</v>
      </c>
      <c r="D7" s="2" t="s">
        <v>33</v>
      </c>
      <c r="E7" s="1" t="s">
        <v>40</v>
      </c>
      <c r="M7" s="3" t="s">
        <v>41</v>
      </c>
    </row>
    <row r="9" spans="1:19">
      <c r="A9" s="37" t="s">
        <v>4</v>
      </c>
      <c r="B9" s="34" t="s">
        <v>5</v>
      </c>
      <c r="C9" s="34"/>
      <c r="D9" s="40" t="s">
        <v>26</v>
      </c>
      <c r="E9" s="42" t="s">
        <v>6</v>
      </c>
      <c r="F9" s="34"/>
      <c r="G9" s="43"/>
      <c r="H9" s="42" t="s">
        <v>7</v>
      </c>
      <c r="I9" s="34"/>
      <c r="J9" s="35"/>
      <c r="K9" s="32" t="s">
        <v>15</v>
      </c>
      <c r="L9" s="32" t="s">
        <v>21</v>
      </c>
      <c r="M9" s="34" t="s">
        <v>16</v>
      </c>
      <c r="N9" s="34"/>
      <c r="O9" s="35" t="s">
        <v>19</v>
      </c>
      <c r="P9" s="36"/>
      <c r="Q9" s="34" t="s">
        <v>24</v>
      </c>
      <c r="R9" s="37" t="s">
        <v>20</v>
      </c>
      <c r="S9" s="28" t="s">
        <v>8</v>
      </c>
    </row>
    <row r="10" spans="1:19">
      <c r="A10" s="34"/>
      <c r="B10" s="34"/>
      <c r="C10" s="34"/>
      <c r="D10" s="41"/>
      <c r="E10" s="4" t="s">
        <v>9</v>
      </c>
      <c r="F10" s="5" t="s">
        <v>10</v>
      </c>
      <c r="G10" s="6" t="s">
        <v>11</v>
      </c>
      <c r="H10" s="4" t="s">
        <v>9</v>
      </c>
      <c r="I10" s="5" t="s">
        <v>10</v>
      </c>
      <c r="J10" s="13" t="s">
        <v>11</v>
      </c>
      <c r="K10" s="29"/>
      <c r="L10" s="33"/>
      <c r="M10" s="17" t="s">
        <v>17</v>
      </c>
      <c r="N10" s="17" t="s">
        <v>18</v>
      </c>
      <c r="O10" s="17" t="s">
        <v>17</v>
      </c>
      <c r="P10" s="18" t="s">
        <v>18</v>
      </c>
      <c r="Q10" s="34"/>
      <c r="R10" s="34"/>
      <c r="S10" s="29"/>
    </row>
    <row r="11" spans="1:19" s="8" customFormat="1">
      <c r="A11" s="7">
        <v>1</v>
      </c>
      <c r="B11" s="23" t="s">
        <v>54</v>
      </c>
      <c r="C11" s="24" t="s">
        <v>55</v>
      </c>
      <c r="D11" s="27" t="s">
        <v>56</v>
      </c>
      <c r="E11" s="14">
        <v>2</v>
      </c>
      <c r="F11" s="14">
        <v>1</v>
      </c>
      <c r="G11" s="14"/>
      <c r="H11" s="14">
        <v>7.6</v>
      </c>
      <c r="I11" s="14">
        <v>6.1</v>
      </c>
      <c r="J11" s="14"/>
      <c r="K11" s="21">
        <f>(E11+F11+H11*2+I11*2)/6</f>
        <v>5.0666666666666664</v>
      </c>
      <c r="L11" s="16" t="str">
        <f>IF(K11&lt;3,"","x")</f>
        <v>x</v>
      </c>
      <c r="M11" s="15">
        <v>5.4</v>
      </c>
      <c r="N11" s="15"/>
      <c r="O11" s="16">
        <f>IF(M11&lt;&gt;"",ROUND((K11*4+M11*6)/10,1),"")</f>
        <v>5.3</v>
      </c>
      <c r="P11" s="16" t="str">
        <f>IF(N11&lt;&gt;"",ROUND((K11*4+N11*6)/10,1),"")</f>
        <v/>
      </c>
      <c r="Q11" s="15" t="str">
        <f>IF(L11="x",IF(AND(O11&gt;=5,M11&gt;=3),"x",IF(AND(P11&gt;=5,N11&gt;=3),"x","")),"")</f>
        <v>x</v>
      </c>
      <c r="R11" s="22">
        <f>MAX(O11:P11)</f>
        <v>5.3</v>
      </c>
      <c r="S11" s="14"/>
    </row>
    <row r="12" spans="1:19" s="8" customFormat="1">
      <c r="A12" s="7">
        <v>2</v>
      </c>
      <c r="B12" s="23" t="s">
        <v>57</v>
      </c>
      <c r="C12" s="24" t="s">
        <v>29</v>
      </c>
      <c r="D12" s="27" t="s">
        <v>58</v>
      </c>
      <c r="E12" s="14">
        <v>0.5</v>
      </c>
      <c r="F12" s="14">
        <v>2</v>
      </c>
      <c r="G12" s="14"/>
      <c r="H12" s="14">
        <v>8.3000000000000007</v>
      </c>
      <c r="I12" s="14">
        <v>7</v>
      </c>
      <c r="J12" s="14"/>
      <c r="K12" s="21">
        <f t="shared" ref="K12:K15" si="0">(E12+F12+H12*2+I12*2)/6</f>
        <v>5.5166666666666666</v>
      </c>
      <c r="L12" s="16" t="str">
        <f t="shared" ref="L12:L15" si="1">IF(K12&lt;3,"","x")</f>
        <v>x</v>
      </c>
      <c r="M12" s="15">
        <v>5.3</v>
      </c>
      <c r="N12" s="15"/>
      <c r="O12" s="16">
        <f t="shared" ref="O12:O22" si="2">IF(M12&lt;&gt;"",ROUND((K12*4+M12*6)/10,1),"")</f>
        <v>5.4</v>
      </c>
      <c r="P12" s="16" t="str">
        <f t="shared" ref="P12:P15" si="3">IF(N12&lt;&gt;"",ROUND((K12*4+N12*6)/10,1),"")</f>
        <v/>
      </c>
      <c r="Q12" s="15" t="str">
        <f t="shared" ref="Q12:Q15" si="4">IF(L12="x",IF(AND(O12&gt;=5,M12&gt;=3),"x",IF(AND(P12&gt;=5,N12&gt;=3),"x","")),"")</f>
        <v>x</v>
      </c>
      <c r="R12" s="22">
        <f t="shared" ref="R12:R15" si="5">MAX(O12:P12)</f>
        <v>5.4</v>
      </c>
      <c r="S12" s="14"/>
    </row>
    <row r="13" spans="1:19" s="8" customFormat="1">
      <c r="A13" s="7">
        <v>3</v>
      </c>
      <c r="B13" s="23" t="s">
        <v>59</v>
      </c>
      <c r="C13" s="24" t="s">
        <v>60</v>
      </c>
      <c r="D13" s="27" t="s">
        <v>61</v>
      </c>
      <c r="E13" s="14">
        <v>1.5</v>
      </c>
      <c r="F13" s="14">
        <v>0</v>
      </c>
      <c r="G13" s="14"/>
      <c r="H13" s="14">
        <v>8.9</v>
      </c>
      <c r="I13" s="14">
        <v>6.8</v>
      </c>
      <c r="J13" s="14"/>
      <c r="K13" s="21">
        <f t="shared" si="0"/>
        <v>5.4833333333333334</v>
      </c>
      <c r="L13" s="16" t="str">
        <f t="shared" si="1"/>
        <v>x</v>
      </c>
      <c r="M13" s="15">
        <v>6</v>
      </c>
      <c r="N13" s="15"/>
      <c r="O13" s="16">
        <f t="shared" si="2"/>
        <v>5.8</v>
      </c>
      <c r="P13" s="16" t="str">
        <f t="shared" si="3"/>
        <v/>
      </c>
      <c r="Q13" s="15" t="str">
        <f t="shared" si="4"/>
        <v>x</v>
      </c>
      <c r="R13" s="22">
        <f t="shared" si="5"/>
        <v>5.8</v>
      </c>
      <c r="S13" s="14"/>
    </row>
    <row r="14" spans="1:19" s="8" customFormat="1">
      <c r="A14" s="7">
        <v>4</v>
      </c>
      <c r="B14" s="23" t="s">
        <v>32</v>
      </c>
      <c r="C14" s="24" t="s">
        <v>62</v>
      </c>
      <c r="D14" s="27" t="s">
        <v>63</v>
      </c>
      <c r="E14" s="14">
        <v>0</v>
      </c>
      <c r="F14" s="14">
        <v>1.5</v>
      </c>
      <c r="G14" s="14"/>
      <c r="H14" s="14">
        <v>4.4000000000000004</v>
      </c>
      <c r="I14" s="14">
        <v>3.4</v>
      </c>
      <c r="J14" s="14"/>
      <c r="K14" s="21">
        <f t="shared" si="0"/>
        <v>2.85</v>
      </c>
      <c r="L14" s="16" t="str">
        <f t="shared" si="1"/>
        <v/>
      </c>
      <c r="M14" s="15"/>
      <c r="N14" s="15"/>
      <c r="O14" s="16" t="str">
        <f t="shared" si="2"/>
        <v/>
      </c>
      <c r="P14" s="16" t="str">
        <f t="shared" si="3"/>
        <v/>
      </c>
      <c r="Q14" s="15" t="str">
        <f t="shared" si="4"/>
        <v/>
      </c>
      <c r="R14" s="22">
        <f t="shared" si="5"/>
        <v>0</v>
      </c>
      <c r="S14" s="14"/>
    </row>
    <row r="15" spans="1:19" s="8" customFormat="1">
      <c r="A15" s="7">
        <v>5</v>
      </c>
      <c r="B15" s="23" t="s">
        <v>64</v>
      </c>
      <c r="C15" s="24" t="s">
        <v>31</v>
      </c>
      <c r="D15" s="27" t="s">
        <v>65</v>
      </c>
      <c r="E15" s="14">
        <v>0.8</v>
      </c>
      <c r="F15" s="14">
        <v>1</v>
      </c>
      <c r="G15" s="14"/>
      <c r="H15" s="14">
        <v>6.9</v>
      </c>
      <c r="I15" s="14">
        <v>6.6</v>
      </c>
      <c r="J15" s="14"/>
      <c r="K15" s="21">
        <f t="shared" si="0"/>
        <v>4.8</v>
      </c>
      <c r="L15" s="16" t="str">
        <f t="shared" si="1"/>
        <v>x</v>
      </c>
      <c r="M15" s="15">
        <v>5.0999999999999996</v>
      </c>
      <c r="N15" s="15"/>
      <c r="O15" s="16">
        <f t="shared" si="2"/>
        <v>5</v>
      </c>
      <c r="P15" s="16" t="str">
        <f t="shared" si="3"/>
        <v/>
      </c>
      <c r="Q15" s="15" t="str">
        <f t="shared" si="4"/>
        <v>x</v>
      </c>
      <c r="R15" s="22">
        <f t="shared" si="5"/>
        <v>5</v>
      </c>
      <c r="S15" s="14"/>
    </row>
    <row r="16" spans="1:19" s="8" customFormat="1">
      <c r="A16" s="7">
        <v>6</v>
      </c>
      <c r="B16" s="23" t="s">
        <v>66</v>
      </c>
      <c r="C16" s="24" t="s">
        <v>67</v>
      </c>
      <c r="D16" s="27" t="s">
        <v>68</v>
      </c>
      <c r="E16" s="14">
        <v>0</v>
      </c>
      <c r="F16" s="14">
        <v>0.5</v>
      </c>
      <c r="G16" s="14"/>
      <c r="H16" s="14">
        <v>2.4</v>
      </c>
      <c r="I16" s="14">
        <v>4.5999999999999996</v>
      </c>
      <c r="J16" s="14"/>
      <c r="K16" s="21">
        <f t="shared" ref="K16:K19" si="6">(E16+F16+H16*2+I16*2)/6</f>
        <v>2.4166666666666665</v>
      </c>
      <c r="L16" s="16" t="str">
        <f t="shared" ref="L16:L19" si="7">IF(K16&lt;3,"","x")</f>
        <v/>
      </c>
      <c r="M16" s="15"/>
      <c r="N16" s="15"/>
      <c r="O16" s="16" t="str">
        <f t="shared" si="2"/>
        <v/>
      </c>
      <c r="P16" s="16" t="str">
        <f t="shared" ref="P16:P19" si="8">IF(N16&lt;&gt;"",ROUND((K16*4+N16*6)/10,1),"")</f>
        <v/>
      </c>
      <c r="Q16" s="15" t="str">
        <f t="shared" ref="Q16:Q19" si="9">IF(L16="x",IF(AND(O16&gt;=5,M16&gt;=3),"x",IF(AND(P16&gt;=5,N16&gt;=3),"x","")),"")</f>
        <v/>
      </c>
      <c r="R16" s="22">
        <f t="shared" ref="R16:R19" si="10">MAX(O16:P16)</f>
        <v>0</v>
      </c>
      <c r="S16" s="14"/>
    </row>
    <row r="17" spans="1:19" s="8" customFormat="1">
      <c r="A17" s="7">
        <v>7</v>
      </c>
      <c r="B17" s="23" t="s">
        <v>69</v>
      </c>
      <c r="C17" s="24" t="s">
        <v>70</v>
      </c>
      <c r="D17" s="27" t="s">
        <v>71</v>
      </c>
      <c r="E17" s="14">
        <v>0</v>
      </c>
      <c r="F17" s="14">
        <v>4</v>
      </c>
      <c r="G17" s="14"/>
      <c r="H17" s="14">
        <v>3.8</v>
      </c>
      <c r="I17" s="14">
        <v>4.3</v>
      </c>
      <c r="J17" s="14"/>
      <c r="K17" s="21">
        <f t="shared" si="6"/>
        <v>3.3666666666666667</v>
      </c>
      <c r="L17" s="16" t="str">
        <f t="shared" si="7"/>
        <v>x</v>
      </c>
      <c r="M17" s="15">
        <v>5.0999999999999996</v>
      </c>
      <c r="N17" s="15"/>
      <c r="O17" s="16">
        <f t="shared" si="2"/>
        <v>4.4000000000000004</v>
      </c>
      <c r="P17" s="16" t="str">
        <f t="shared" si="8"/>
        <v/>
      </c>
      <c r="Q17" s="15" t="str">
        <f t="shared" si="9"/>
        <v/>
      </c>
      <c r="R17" s="22">
        <f t="shared" si="10"/>
        <v>4.4000000000000004</v>
      </c>
      <c r="S17" s="14"/>
    </row>
    <row r="18" spans="1:19" s="8" customFormat="1">
      <c r="A18" s="7">
        <v>8</v>
      </c>
      <c r="B18" s="23" t="s">
        <v>72</v>
      </c>
      <c r="C18" s="24" t="s">
        <v>73</v>
      </c>
      <c r="D18" s="27" t="s">
        <v>74</v>
      </c>
      <c r="E18" s="14"/>
      <c r="F18" s="14"/>
      <c r="G18" s="14"/>
      <c r="H18" s="14"/>
      <c r="I18" s="14"/>
      <c r="J18" s="14"/>
      <c r="K18" s="21">
        <f t="shared" si="6"/>
        <v>0</v>
      </c>
      <c r="L18" s="16" t="str">
        <f t="shared" si="7"/>
        <v/>
      </c>
      <c r="M18" s="15"/>
      <c r="N18" s="15"/>
      <c r="O18" s="16" t="str">
        <f t="shared" si="2"/>
        <v/>
      </c>
      <c r="P18" s="16" t="str">
        <f t="shared" si="8"/>
        <v/>
      </c>
      <c r="Q18" s="15" t="str">
        <f t="shared" si="9"/>
        <v/>
      </c>
      <c r="R18" s="22">
        <f t="shared" si="10"/>
        <v>0</v>
      </c>
      <c r="S18" s="14"/>
    </row>
    <row r="19" spans="1:19" s="8" customFormat="1">
      <c r="A19" s="7">
        <v>9</v>
      </c>
      <c r="B19" s="23" t="s">
        <v>75</v>
      </c>
      <c r="C19" s="24" t="s">
        <v>30</v>
      </c>
      <c r="D19" s="27" t="s">
        <v>76</v>
      </c>
      <c r="E19" s="14">
        <v>0</v>
      </c>
      <c r="F19" s="14">
        <v>0</v>
      </c>
      <c r="G19" s="14"/>
      <c r="H19" s="14">
        <v>8.3000000000000007</v>
      </c>
      <c r="I19" s="14">
        <v>6.8</v>
      </c>
      <c r="J19" s="14"/>
      <c r="K19" s="21">
        <f t="shared" si="6"/>
        <v>5.0333333333333341</v>
      </c>
      <c r="L19" s="16" t="str">
        <f t="shared" si="7"/>
        <v>x</v>
      </c>
      <c r="M19" s="15">
        <v>6.4</v>
      </c>
      <c r="N19" s="15"/>
      <c r="O19" s="16">
        <f t="shared" si="2"/>
        <v>5.9</v>
      </c>
      <c r="P19" s="16" t="str">
        <f t="shared" si="8"/>
        <v/>
      </c>
      <c r="Q19" s="15" t="str">
        <f t="shared" si="9"/>
        <v>x</v>
      </c>
      <c r="R19" s="22">
        <f t="shared" si="10"/>
        <v>5.9</v>
      </c>
      <c r="S19" s="14"/>
    </row>
    <row r="20" spans="1:19" s="8" customFormat="1">
      <c r="A20" s="7">
        <v>10</v>
      </c>
      <c r="B20" s="23" t="s">
        <v>77</v>
      </c>
      <c r="C20" s="24" t="s">
        <v>78</v>
      </c>
      <c r="D20" s="27" t="s">
        <v>79</v>
      </c>
      <c r="E20" s="14">
        <v>1.3</v>
      </c>
      <c r="F20" s="14">
        <v>0</v>
      </c>
      <c r="G20" s="14"/>
      <c r="H20" s="14">
        <v>3</v>
      </c>
      <c r="I20" s="14">
        <v>3.4</v>
      </c>
      <c r="J20" s="14"/>
      <c r="K20" s="21">
        <f t="shared" ref="K20:K21" si="11">(E20+F20+H20*2+I20*2)/6</f>
        <v>2.35</v>
      </c>
      <c r="L20" s="16" t="str">
        <f t="shared" ref="L20:L21" si="12">IF(K20&lt;3,"","x")</f>
        <v/>
      </c>
      <c r="M20" s="15"/>
      <c r="N20" s="15"/>
      <c r="O20" s="16" t="str">
        <f t="shared" si="2"/>
        <v/>
      </c>
      <c r="P20" s="16" t="str">
        <f t="shared" ref="P20:P21" si="13">IF(N20&lt;&gt;"",ROUND((K20*4+N20*6)/10,1),"")</f>
        <v/>
      </c>
      <c r="Q20" s="15" t="str">
        <f t="shared" ref="Q20:Q21" si="14">IF(L20="x",IF(AND(O20&gt;=5,M20&gt;=3),"x",IF(AND(P20&gt;=5,N20&gt;=3),"x","")),"")</f>
        <v/>
      </c>
      <c r="R20" s="22">
        <f t="shared" ref="R20:R21" si="15">MAX(O20:P20)</f>
        <v>0</v>
      </c>
      <c r="S20" s="14"/>
    </row>
    <row r="21" spans="1:19" s="8" customFormat="1">
      <c r="A21" s="7">
        <v>11</v>
      </c>
      <c r="B21" s="23" t="s">
        <v>28</v>
      </c>
      <c r="C21" s="24" t="s">
        <v>34</v>
      </c>
      <c r="D21" s="27" t="s">
        <v>80</v>
      </c>
      <c r="E21" s="14">
        <v>5</v>
      </c>
      <c r="F21" s="14">
        <v>3</v>
      </c>
      <c r="G21" s="14"/>
      <c r="H21" s="14">
        <v>8.3000000000000007</v>
      </c>
      <c r="I21" s="14">
        <v>7.3</v>
      </c>
      <c r="J21" s="14"/>
      <c r="K21" s="21">
        <f t="shared" si="11"/>
        <v>6.5333333333333341</v>
      </c>
      <c r="L21" s="16" t="str">
        <f t="shared" si="12"/>
        <v>x</v>
      </c>
      <c r="M21" s="15">
        <v>7.9</v>
      </c>
      <c r="N21" s="15"/>
      <c r="O21" s="16">
        <f t="shared" si="2"/>
        <v>7.4</v>
      </c>
      <c r="P21" s="16" t="str">
        <f t="shared" si="13"/>
        <v/>
      </c>
      <c r="Q21" s="15" t="str">
        <f t="shared" si="14"/>
        <v>x</v>
      </c>
      <c r="R21" s="22">
        <f t="shared" si="15"/>
        <v>7.4</v>
      </c>
      <c r="S21" s="14"/>
    </row>
    <row r="22" spans="1:19" s="8" customFormat="1">
      <c r="A22" s="7">
        <v>12</v>
      </c>
      <c r="B22" s="23" t="s">
        <v>84</v>
      </c>
      <c r="C22" s="24" t="s">
        <v>81</v>
      </c>
      <c r="D22" s="27" t="s">
        <v>82</v>
      </c>
      <c r="E22" s="14">
        <v>2.2999999999999998</v>
      </c>
      <c r="F22" s="14">
        <v>2</v>
      </c>
      <c r="G22" s="14"/>
      <c r="H22" s="14">
        <v>4.8</v>
      </c>
      <c r="I22" s="14">
        <v>4.3</v>
      </c>
      <c r="J22" s="14"/>
      <c r="K22" s="21">
        <f t="shared" ref="K22" si="16">(E22+F22+H22*2+I22*2)/6</f>
        <v>3.75</v>
      </c>
      <c r="L22" s="16" t="str">
        <f t="shared" ref="L22:L23" si="17">IF(K22&lt;3,"","x")</f>
        <v>x</v>
      </c>
      <c r="M22" s="15">
        <v>6.4</v>
      </c>
      <c r="N22" s="15"/>
      <c r="O22" s="16">
        <f t="shared" si="2"/>
        <v>5.3</v>
      </c>
      <c r="P22" s="16" t="str">
        <f t="shared" ref="P22:P23" si="18">IF(N22&lt;&gt;"",ROUND((K22*4+N22*6)/10,1),"")</f>
        <v/>
      </c>
      <c r="Q22" s="15" t="str">
        <f t="shared" ref="Q22:Q23" si="19">IF(L22="x",IF(AND(O22&gt;=5,M22&gt;=3),"x",IF(AND(P22&gt;=5,N22&gt;=3),"x","")),"")</f>
        <v>x</v>
      </c>
      <c r="R22" s="22">
        <f t="shared" ref="R22" si="20">MAX(O22:P22)</f>
        <v>5.3</v>
      </c>
      <c r="S22" s="14"/>
    </row>
    <row r="23" spans="1:19" s="8" customFormat="1">
      <c r="A23" s="7"/>
      <c r="B23" s="25"/>
      <c r="C23" s="26"/>
      <c r="D23" s="9"/>
      <c r="E23" s="14"/>
      <c r="F23" s="14"/>
      <c r="G23" s="14"/>
      <c r="H23" s="14"/>
      <c r="I23" s="14"/>
      <c r="J23" s="14"/>
      <c r="K23" s="14"/>
      <c r="L23" s="14" t="str">
        <f t="shared" si="17"/>
        <v/>
      </c>
      <c r="M23" s="14"/>
      <c r="N23" s="14"/>
      <c r="O23" s="14" t="str">
        <f t="shared" ref="O23" si="21">IF(M23&lt;&gt;"",(K23*4+M23*6)/10,"")</f>
        <v/>
      </c>
      <c r="P23" s="16" t="str">
        <f t="shared" si="18"/>
        <v/>
      </c>
      <c r="Q23" s="15" t="str">
        <f t="shared" si="19"/>
        <v/>
      </c>
      <c r="R23" s="22"/>
      <c r="S23" s="14"/>
    </row>
    <row r="24" spans="1:19">
      <c r="B24" s="2" t="s">
        <v>12</v>
      </c>
      <c r="C24" s="10">
        <f>COUNT(A11:A23)</f>
        <v>12</v>
      </c>
    </row>
    <row r="25" spans="1:19">
      <c r="L25" s="11"/>
      <c r="M25" s="30" t="s">
        <v>85</v>
      </c>
      <c r="N25" s="30"/>
      <c r="O25" s="30"/>
      <c r="P25" s="30"/>
      <c r="Q25" s="30"/>
      <c r="R25" s="30"/>
    </row>
    <row r="26" spans="1:19">
      <c r="B26" s="2" t="s">
        <v>13</v>
      </c>
      <c r="E26" s="19" t="s">
        <v>14</v>
      </c>
      <c r="L26" s="12"/>
      <c r="M26" s="31" t="s">
        <v>23</v>
      </c>
      <c r="N26" s="31"/>
      <c r="O26" s="31"/>
      <c r="P26" s="31"/>
      <c r="Q26" s="31"/>
      <c r="R26" s="31"/>
    </row>
    <row r="30" spans="1:19">
      <c r="E30" s="1" t="s">
        <v>42</v>
      </c>
      <c r="O30" s="1" t="s">
        <v>27</v>
      </c>
    </row>
  </sheetData>
  <sheetProtection password="CE28" sheet="1" objects="1" scenarios="1"/>
  <autoFilter ref="A10:WVZ26">
    <filterColumn colId="1" showButton="0"/>
  </autoFilter>
  <mergeCells count="19">
    <mergeCell ref="A9:A10"/>
    <mergeCell ref="B9:C10"/>
    <mergeCell ref="D9:D10"/>
    <mergeCell ref="E9:G9"/>
    <mergeCell ref="H9:J9"/>
    <mergeCell ref="A1:D1"/>
    <mergeCell ref="G1:S1"/>
    <mergeCell ref="A2:D2"/>
    <mergeCell ref="G2:S2"/>
    <mergeCell ref="A4:S4"/>
    <mergeCell ref="S9:S10"/>
    <mergeCell ref="M25:R25"/>
    <mergeCell ref="M26:R26"/>
    <mergeCell ref="K9:K10"/>
    <mergeCell ref="L9:L10"/>
    <mergeCell ref="M9:N9"/>
    <mergeCell ref="O9:P9"/>
    <mergeCell ref="Q9:Q10"/>
    <mergeCell ref="R9:R10"/>
  </mergeCells>
  <conditionalFormatting sqref="O11:Q11 P22:Q23 O12:O22">
    <cfRule type="cellIs" dxfId="26" priority="12" operator="lessThan">
      <formula>5</formula>
    </cfRule>
  </conditionalFormatting>
  <conditionalFormatting sqref="M11:N11 K11 K22 M22:N22">
    <cfRule type="cellIs" dxfId="25" priority="11" operator="lessThan">
      <formula>3</formula>
    </cfRule>
  </conditionalFormatting>
  <conditionalFormatting sqref="P20:Q21">
    <cfRule type="cellIs" dxfId="24" priority="10" operator="lessThan">
      <formula>5</formula>
    </cfRule>
  </conditionalFormatting>
  <conditionalFormatting sqref="K20:K21 M20:N21">
    <cfRule type="cellIs" dxfId="23" priority="9" operator="lessThan">
      <formula>3</formula>
    </cfRule>
  </conditionalFormatting>
  <conditionalFormatting sqref="P18:Q19">
    <cfRule type="cellIs" dxfId="22" priority="8" operator="lessThan">
      <formula>5</formula>
    </cfRule>
  </conditionalFormatting>
  <conditionalFormatting sqref="K18:K19 M18:N19">
    <cfRule type="cellIs" dxfId="21" priority="7" operator="lessThan">
      <formula>3</formula>
    </cfRule>
  </conditionalFormatting>
  <conditionalFormatting sqref="P16:Q17">
    <cfRule type="cellIs" dxfId="20" priority="6" operator="lessThan">
      <formula>5</formula>
    </cfRule>
  </conditionalFormatting>
  <conditionalFormatting sqref="K16:K17 M16:N17">
    <cfRule type="cellIs" dxfId="19" priority="5" operator="lessThan">
      <formula>3</formula>
    </cfRule>
  </conditionalFormatting>
  <conditionalFormatting sqref="P14:Q15">
    <cfRule type="cellIs" dxfId="18" priority="4" operator="lessThan">
      <formula>5</formula>
    </cfRule>
  </conditionalFormatting>
  <conditionalFormatting sqref="K14:K15 M14:N15">
    <cfRule type="cellIs" dxfId="17" priority="3" operator="lessThan">
      <formula>3</formula>
    </cfRule>
  </conditionalFormatting>
  <conditionalFormatting sqref="P12:Q13">
    <cfRule type="cellIs" dxfId="16" priority="2" operator="lessThan">
      <formula>5</formula>
    </cfRule>
  </conditionalFormatting>
  <conditionalFormatting sqref="K12:K13 M12:N13">
    <cfRule type="cellIs" dxfId="15" priority="1" operator="lessThan">
      <formula>3</formula>
    </cfRule>
  </conditionalFormatting>
  <pageMargins left="0.45" right="0.45" top="0.5" bottom="0.2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30"/>
  <sheetViews>
    <sheetView topLeftCell="A4" workbookViewId="0">
      <selection activeCell="D26" sqref="D26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38" t="s">
        <v>0</v>
      </c>
      <c r="B1" s="38"/>
      <c r="C1" s="38"/>
      <c r="D1" s="38"/>
      <c r="G1" s="31" t="s">
        <v>1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>
      <c r="A2" s="31" t="s">
        <v>22</v>
      </c>
      <c r="B2" s="31"/>
      <c r="C2" s="31"/>
      <c r="D2" s="31"/>
      <c r="G2" s="31" t="s">
        <v>2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4" spans="1:19" ht="18.75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6" spans="1:19">
      <c r="A6" s="2" t="s">
        <v>35</v>
      </c>
      <c r="D6" s="2" t="s">
        <v>53</v>
      </c>
      <c r="M6" s="2" t="s">
        <v>25</v>
      </c>
      <c r="P6" s="20">
        <v>4</v>
      </c>
      <c r="Q6" s="2" t="s">
        <v>37</v>
      </c>
    </row>
    <row r="7" spans="1:19" ht="26.25" customHeight="1">
      <c r="A7" s="2" t="s">
        <v>83</v>
      </c>
      <c r="D7" s="2" t="s">
        <v>33</v>
      </c>
      <c r="E7" s="1" t="s">
        <v>43</v>
      </c>
      <c r="M7" s="3" t="s">
        <v>44</v>
      </c>
    </row>
    <row r="9" spans="1:19">
      <c r="A9" s="37" t="s">
        <v>4</v>
      </c>
      <c r="B9" s="34" t="s">
        <v>5</v>
      </c>
      <c r="C9" s="34"/>
      <c r="D9" s="40" t="s">
        <v>26</v>
      </c>
      <c r="E9" s="42" t="s">
        <v>6</v>
      </c>
      <c r="F9" s="34"/>
      <c r="G9" s="43"/>
      <c r="H9" s="42" t="s">
        <v>7</v>
      </c>
      <c r="I9" s="34"/>
      <c r="J9" s="35"/>
      <c r="K9" s="32" t="s">
        <v>15</v>
      </c>
      <c r="L9" s="32" t="s">
        <v>21</v>
      </c>
      <c r="M9" s="34" t="s">
        <v>16</v>
      </c>
      <c r="N9" s="34"/>
      <c r="O9" s="35" t="s">
        <v>19</v>
      </c>
      <c r="P9" s="36"/>
      <c r="Q9" s="34" t="s">
        <v>24</v>
      </c>
      <c r="R9" s="37" t="s">
        <v>20</v>
      </c>
      <c r="S9" s="28" t="s">
        <v>8</v>
      </c>
    </row>
    <row r="10" spans="1:19">
      <c r="A10" s="34"/>
      <c r="B10" s="34"/>
      <c r="C10" s="34"/>
      <c r="D10" s="41"/>
      <c r="E10" s="4" t="s">
        <v>9</v>
      </c>
      <c r="F10" s="5" t="s">
        <v>10</v>
      </c>
      <c r="G10" s="6" t="s">
        <v>11</v>
      </c>
      <c r="H10" s="4" t="s">
        <v>9</v>
      </c>
      <c r="I10" s="5" t="s">
        <v>10</v>
      </c>
      <c r="J10" s="13" t="s">
        <v>11</v>
      </c>
      <c r="K10" s="29"/>
      <c r="L10" s="33"/>
      <c r="M10" s="17" t="s">
        <v>17</v>
      </c>
      <c r="N10" s="17" t="s">
        <v>18</v>
      </c>
      <c r="O10" s="17" t="s">
        <v>17</v>
      </c>
      <c r="P10" s="18" t="s">
        <v>18</v>
      </c>
      <c r="Q10" s="34"/>
      <c r="R10" s="34"/>
      <c r="S10" s="29"/>
    </row>
    <row r="11" spans="1:19" s="8" customFormat="1">
      <c r="A11" s="7">
        <v>1</v>
      </c>
      <c r="B11" s="23" t="s">
        <v>54</v>
      </c>
      <c r="C11" s="24" t="s">
        <v>55</v>
      </c>
      <c r="D11" s="27" t="s">
        <v>56</v>
      </c>
      <c r="E11" s="14">
        <v>5</v>
      </c>
      <c r="F11" s="14">
        <v>4</v>
      </c>
      <c r="G11" s="14"/>
      <c r="H11" s="14">
        <v>5</v>
      </c>
      <c r="I11" s="14"/>
      <c r="J11" s="14"/>
      <c r="K11" s="21">
        <f>(E11+F11+H11*2)/4</f>
        <v>4.75</v>
      </c>
      <c r="L11" s="16" t="str">
        <f>IF(K11&lt;3,"","x")</f>
        <v>x</v>
      </c>
      <c r="M11" s="15">
        <v>4.5999999999999996</v>
      </c>
      <c r="N11" s="15"/>
      <c r="O11" s="16">
        <f>IF(M11&lt;&gt;"",(K11*4+M11*6)/10,"")</f>
        <v>4.6599999999999993</v>
      </c>
      <c r="P11" s="16" t="str">
        <f>IF(N11&lt;&gt;"",ROUND((K11*4+N11*6)/10,1),"")</f>
        <v/>
      </c>
      <c r="Q11" s="15" t="str">
        <f>IF(L11="x",IF(AND(O11&gt;=5,M11&gt;=3),"x",IF(AND(P11&gt;=5,N11&gt;=3),"x","")),"")</f>
        <v/>
      </c>
      <c r="R11" s="22">
        <f>MAX(O11:P11)</f>
        <v>4.6599999999999993</v>
      </c>
      <c r="S11" s="14"/>
    </row>
    <row r="12" spans="1:19" s="8" customFormat="1">
      <c r="A12" s="7">
        <v>2</v>
      </c>
      <c r="B12" s="23" t="s">
        <v>57</v>
      </c>
      <c r="C12" s="24" t="s">
        <v>29</v>
      </c>
      <c r="D12" s="27" t="s">
        <v>58</v>
      </c>
      <c r="E12" s="14">
        <v>6</v>
      </c>
      <c r="F12" s="14">
        <v>6</v>
      </c>
      <c r="G12" s="14"/>
      <c r="H12" s="14">
        <v>6</v>
      </c>
      <c r="I12" s="14"/>
      <c r="J12" s="14"/>
      <c r="K12" s="21">
        <f t="shared" ref="K12:K15" si="0">(E12+F12+H12*2)/4</f>
        <v>6</v>
      </c>
      <c r="L12" s="16" t="str">
        <f t="shared" ref="L12:L15" si="1">IF(K12&lt;3,"","x")</f>
        <v>x</v>
      </c>
      <c r="M12" s="15">
        <v>5.6</v>
      </c>
      <c r="N12" s="15"/>
      <c r="O12" s="16">
        <f t="shared" ref="O12:O15" si="2">IF(M12&lt;&gt;"",(K12*4+M12*6)/10,"")</f>
        <v>5.76</v>
      </c>
      <c r="P12" s="16" t="str">
        <f t="shared" ref="P12:P15" si="3">IF(N12&lt;&gt;"",ROUND((K12*4+N12*6)/10,1),"")</f>
        <v/>
      </c>
      <c r="Q12" s="15" t="str">
        <f t="shared" ref="Q12:Q15" si="4">IF(L12="x",IF(AND(O12&gt;=5,M12&gt;=3),"x",IF(AND(P12&gt;=5,N12&gt;=3),"x","")),"")</f>
        <v>x</v>
      </c>
      <c r="R12" s="22">
        <f t="shared" ref="R12:R15" si="5">MAX(O12:P12)</f>
        <v>5.76</v>
      </c>
      <c r="S12" s="14"/>
    </row>
    <row r="13" spans="1:19" s="8" customFormat="1">
      <c r="A13" s="7">
        <v>3</v>
      </c>
      <c r="B13" s="23" t="s">
        <v>59</v>
      </c>
      <c r="C13" s="24" t="s">
        <v>60</v>
      </c>
      <c r="D13" s="27" t="s">
        <v>61</v>
      </c>
      <c r="E13" s="14">
        <v>10</v>
      </c>
      <c r="F13" s="14">
        <v>6</v>
      </c>
      <c r="G13" s="14"/>
      <c r="H13" s="14">
        <v>6</v>
      </c>
      <c r="I13" s="14"/>
      <c r="J13" s="14"/>
      <c r="K13" s="21">
        <f t="shared" si="0"/>
        <v>7</v>
      </c>
      <c r="L13" s="16" t="str">
        <f t="shared" si="1"/>
        <v>x</v>
      </c>
      <c r="M13" s="15">
        <v>6.1</v>
      </c>
      <c r="N13" s="15"/>
      <c r="O13" s="16">
        <f t="shared" si="2"/>
        <v>6.4599999999999991</v>
      </c>
      <c r="P13" s="16" t="str">
        <f t="shared" si="3"/>
        <v/>
      </c>
      <c r="Q13" s="15" t="str">
        <f t="shared" si="4"/>
        <v>x</v>
      </c>
      <c r="R13" s="22">
        <f t="shared" si="5"/>
        <v>6.4599999999999991</v>
      </c>
      <c r="S13" s="14"/>
    </row>
    <row r="14" spans="1:19" s="8" customFormat="1">
      <c r="A14" s="7">
        <v>4</v>
      </c>
      <c r="B14" s="23" t="s">
        <v>32</v>
      </c>
      <c r="C14" s="24" t="s">
        <v>62</v>
      </c>
      <c r="D14" s="27" t="s">
        <v>63</v>
      </c>
      <c r="E14" s="14">
        <v>3</v>
      </c>
      <c r="F14" s="14">
        <v>1</v>
      </c>
      <c r="G14" s="14"/>
      <c r="H14" s="14">
        <v>1</v>
      </c>
      <c r="I14" s="14"/>
      <c r="J14" s="14"/>
      <c r="K14" s="21">
        <f t="shared" si="0"/>
        <v>1.5</v>
      </c>
      <c r="L14" s="16" t="str">
        <f t="shared" si="1"/>
        <v/>
      </c>
      <c r="M14" s="15"/>
      <c r="N14" s="15"/>
      <c r="O14" s="16" t="str">
        <f t="shared" si="2"/>
        <v/>
      </c>
      <c r="P14" s="16" t="str">
        <f t="shared" si="3"/>
        <v/>
      </c>
      <c r="Q14" s="15" t="str">
        <f t="shared" si="4"/>
        <v/>
      </c>
      <c r="R14" s="22">
        <f t="shared" si="5"/>
        <v>0</v>
      </c>
      <c r="S14" s="14"/>
    </row>
    <row r="15" spans="1:19" s="8" customFormat="1">
      <c r="A15" s="7">
        <v>5</v>
      </c>
      <c r="B15" s="23" t="s">
        <v>64</v>
      </c>
      <c r="C15" s="24" t="s">
        <v>31</v>
      </c>
      <c r="D15" s="27" t="s">
        <v>65</v>
      </c>
      <c r="E15" s="14">
        <v>9</v>
      </c>
      <c r="F15" s="14">
        <v>6</v>
      </c>
      <c r="G15" s="14"/>
      <c r="H15" s="14">
        <v>5</v>
      </c>
      <c r="I15" s="14"/>
      <c r="J15" s="14"/>
      <c r="K15" s="21">
        <f t="shared" si="0"/>
        <v>6.25</v>
      </c>
      <c r="L15" s="16" t="str">
        <f t="shared" si="1"/>
        <v>x</v>
      </c>
      <c r="M15" s="15">
        <v>6</v>
      </c>
      <c r="N15" s="15"/>
      <c r="O15" s="16">
        <f t="shared" si="2"/>
        <v>6.1</v>
      </c>
      <c r="P15" s="16" t="str">
        <f t="shared" si="3"/>
        <v/>
      </c>
      <c r="Q15" s="15" t="str">
        <f t="shared" si="4"/>
        <v>x</v>
      </c>
      <c r="R15" s="22">
        <f t="shared" si="5"/>
        <v>6.1</v>
      </c>
      <c r="S15" s="14"/>
    </row>
    <row r="16" spans="1:19" s="8" customFormat="1">
      <c r="A16" s="7">
        <v>6</v>
      </c>
      <c r="B16" s="23" t="s">
        <v>66</v>
      </c>
      <c r="C16" s="24" t="s">
        <v>67</v>
      </c>
      <c r="D16" s="27" t="s">
        <v>68</v>
      </c>
      <c r="E16" s="14">
        <v>1</v>
      </c>
      <c r="F16" s="14">
        <v>1</v>
      </c>
      <c r="G16" s="14"/>
      <c r="H16" s="14">
        <v>2</v>
      </c>
      <c r="I16" s="14"/>
      <c r="J16" s="14"/>
      <c r="K16" s="21">
        <f t="shared" ref="K16:K19" si="6">(E16+F16+H16*2)/4</f>
        <v>1.5</v>
      </c>
      <c r="L16" s="16" t="str">
        <f t="shared" ref="L16:L19" si="7">IF(K16&lt;3,"","x")</f>
        <v/>
      </c>
      <c r="M16" s="15"/>
      <c r="N16" s="15"/>
      <c r="O16" s="16" t="str">
        <f t="shared" ref="O16:O19" si="8">IF(M16&lt;&gt;"",(K16*4+M16*6)/10,"")</f>
        <v/>
      </c>
      <c r="P16" s="16" t="str">
        <f t="shared" ref="P16:P19" si="9">IF(N16&lt;&gt;"",ROUND((K16*4+N16*6)/10,1),"")</f>
        <v/>
      </c>
      <c r="Q16" s="15" t="str">
        <f t="shared" ref="Q16:Q19" si="10">IF(L16="x",IF(AND(O16&gt;=5,M16&gt;=3),"x",IF(AND(P16&gt;=5,N16&gt;=3),"x","")),"")</f>
        <v/>
      </c>
      <c r="R16" s="22">
        <f t="shared" ref="R16:R19" si="11">MAX(O16:P16)</f>
        <v>0</v>
      </c>
      <c r="S16" s="14"/>
    </row>
    <row r="17" spans="1:19" s="8" customFormat="1">
      <c r="A17" s="7">
        <v>7</v>
      </c>
      <c r="B17" s="23" t="s">
        <v>69</v>
      </c>
      <c r="C17" s="24" t="s">
        <v>70</v>
      </c>
      <c r="D17" s="27" t="s">
        <v>71</v>
      </c>
      <c r="E17" s="14">
        <v>0</v>
      </c>
      <c r="F17" s="14">
        <v>1</v>
      </c>
      <c r="G17" s="14"/>
      <c r="H17" s="14">
        <v>1</v>
      </c>
      <c r="I17" s="14"/>
      <c r="J17" s="14"/>
      <c r="K17" s="21">
        <f t="shared" si="6"/>
        <v>0.75</v>
      </c>
      <c r="L17" s="16" t="str">
        <f t="shared" si="7"/>
        <v/>
      </c>
      <c r="M17" s="15"/>
      <c r="N17" s="15"/>
      <c r="O17" s="16" t="str">
        <f t="shared" si="8"/>
        <v/>
      </c>
      <c r="P17" s="16" t="str">
        <f t="shared" si="9"/>
        <v/>
      </c>
      <c r="Q17" s="15" t="str">
        <f t="shared" si="10"/>
        <v/>
      </c>
      <c r="R17" s="22">
        <f t="shared" si="11"/>
        <v>0</v>
      </c>
      <c r="S17" s="14"/>
    </row>
    <row r="18" spans="1:19" s="8" customFormat="1">
      <c r="A18" s="7">
        <v>8</v>
      </c>
      <c r="B18" s="23" t="s">
        <v>72</v>
      </c>
      <c r="C18" s="24" t="s">
        <v>73</v>
      </c>
      <c r="D18" s="27" t="s">
        <v>74</v>
      </c>
      <c r="E18" s="14"/>
      <c r="F18" s="14"/>
      <c r="G18" s="14"/>
      <c r="H18" s="14"/>
      <c r="I18" s="14"/>
      <c r="J18" s="14"/>
      <c r="K18" s="21">
        <f t="shared" si="6"/>
        <v>0</v>
      </c>
      <c r="L18" s="16" t="str">
        <f t="shared" si="7"/>
        <v/>
      </c>
      <c r="M18" s="15"/>
      <c r="N18" s="15"/>
      <c r="O18" s="16" t="str">
        <f t="shared" si="8"/>
        <v/>
      </c>
      <c r="P18" s="16" t="str">
        <f t="shared" si="9"/>
        <v/>
      </c>
      <c r="Q18" s="15" t="str">
        <f t="shared" si="10"/>
        <v/>
      </c>
      <c r="R18" s="22">
        <f t="shared" si="11"/>
        <v>0</v>
      </c>
      <c r="S18" s="14"/>
    </row>
    <row r="19" spans="1:19" s="8" customFormat="1">
      <c r="A19" s="7">
        <v>9</v>
      </c>
      <c r="B19" s="23" t="s">
        <v>75</v>
      </c>
      <c r="C19" s="24" t="s">
        <v>30</v>
      </c>
      <c r="D19" s="27" t="s">
        <v>76</v>
      </c>
      <c r="E19" s="14">
        <v>7</v>
      </c>
      <c r="F19" s="14">
        <v>5</v>
      </c>
      <c r="G19" s="14"/>
      <c r="H19" s="14">
        <v>5</v>
      </c>
      <c r="I19" s="14"/>
      <c r="J19" s="14"/>
      <c r="K19" s="21">
        <f t="shared" si="6"/>
        <v>5.5</v>
      </c>
      <c r="L19" s="16" t="str">
        <f t="shared" si="7"/>
        <v>x</v>
      </c>
      <c r="M19" s="15">
        <v>5.0999999999999996</v>
      </c>
      <c r="N19" s="15"/>
      <c r="O19" s="16">
        <f t="shared" si="8"/>
        <v>5.26</v>
      </c>
      <c r="P19" s="16" t="str">
        <f t="shared" si="9"/>
        <v/>
      </c>
      <c r="Q19" s="15" t="str">
        <f t="shared" si="10"/>
        <v>x</v>
      </c>
      <c r="R19" s="22">
        <f t="shared" si="11"/>
        <v>5.26</v>
      </c>
      <c r="S19" s="14"/>
    </row>
    <row r="20" spans="1:19" s="8" customFormat="1">
      <c r="A20" s="7">
        <v>10</v>
      </c>
      <c r="B20" s="23" t="s">
        <v>77</v>
      </c>
      <c r="C20" s="24" t="s">
        <v>78</v>
      </c>
      <c r="D20" s="27" t="s">
        <v>79</v>
      </c>
      <c r="E20" s="14">
        <v>0</v>
      </c>
      <c r="F20" s="14">
        <v>1</v>
      </c>
      <c r="G20" s="14"/>
      <c r="H20" s="14">
        <v>1</v>
      </c>
      <c r="I20" s="14"/>
      <c r="J20" s="14"/>
      <c r="K20" s="21">
        <f t="shared" ref="K20:K21" si="12">(E20+F20+H20*2)/4</f>
        <v>0.75</v>
      </c>
      <c r="L20" s="16" t="str">
        <f t="shared" ref="L20:L21" si="13">IF(K20&lt;3,"","x")</f>
        <v/>
      </c>
      <c r="M20" s="15"/>
      <c r="N20" s="15"/>
      <c r="O20" s="16" t="str">
        <f t="shared" ref="O20:O21" si="14">IF(M20&lt;&gt;"",(K20*4+M20*6)/10,"")</f>
        <v/>
      </c>
      <c r="P20" s="16" t="str">
        <f t="shared" ref="P20:P21" si="15">IF(N20&lt;&gt;"",ROUND((K20*4+N20*6)/10,1),"")</f>
        <v/>
      </c>
      <c r="Q20" s="15" t="str">
        <f t="shared" ref="Q20:Q21" si="16">IF(L20="x",IF(AND(O20&gt;=5,M20&gt;=3),"x",IF(AND(P20&gt;=5,N20&gt;=3),"x","")),"")</f>
        <v/>
      </c>
      <c r="R20" s="22">
        <f t="shared" ref="R20:R21" si="17">MAX(O20:P20)</f>
        <v>0</v>
      </c>
      <c r="S20" s="14"/>
    </row>
    <row r="21" spans="1:19" s="8" customFormat="1">
      <c r="A21" s="7">
        <v>11</v>
      </c>
      <c r="B21" s="23" t="s">
        <v>28</v>
      </c>
      <c r="C21" s="24" t="s">
        <v>34</v>
      </c>
      <c r="D21" s="27" t="s">
        <v>80</v>
      </c>
      <c r="E21" s="14">
        <v>10</v>
      </c>
      <c r="F21" s="14">
        <v>6</v>
      </c>
      <c r="G21" s="14"/>
      <c r="H21" s="14">
        <v>5</v>
      </c>
      <c r="I21" s="14"/>
      <c r="J21" s="14"/>
      <c r="K21" s="21">
        <f t="shared" si="12"/>
        <v>6.5</v>
      </c>
      <c r="L21" s="16" t="str">
        <f t="shared" si="13"/>
        <v>x</v>
      </c>
      <c r="M21" s="15">
        <v>5.6</v>
      </c>
      <c r="N21" s="15"/>
      <c r="O21" s="16">
        <f t="shared" si="14"/>
        <v>5.9599999999999991</v>
      </c>
      <c r="P21" s="16" t="str">
        <f t="shared" si="15"/>
        <v/>
      </c>
      <c r="Q21" s="15" t="str">
        <f t="shared" si="16"/>
        <v>x</v>
      </c>
      <c r="R21" s="22">
        <f t="shared" si="17"/>
        <v>5.9599999999999991</v>
      </c>
      <c r="S21" s="14"/>
    </row>
    <row r="22" spans="1:19" s="8" customFormat="1">
      <c r="A22" s="7">
        <v>12</v>
      </c>
      <c r="B22" s="23" t="s">
        <v>84</v>
      </c>
      <c r="C22" s="24" t="s">
        <v>81</v>
      </c>
      <c r="D22" s="27" t="s">
        <v>82</v>
      </c>
      <c r="E22" s="14">
        <v>3</v>
      </c>
      <c r="F22" s="14">
        <v>5</v>
      </c>
      <c r="G22" s="14"/>
      <c r="H22" s="14">
        <v>5</v>
      </c>
      <c r="I22" s="14"/>
      <c r="J22" s="14"/>
      <c r="K22" s="21">
        <f t="shared" ref="K22" si="18">(E22+F22+H22*2)/4</f>
        <v>4.5</v>
      </c>
      <c r="L22" s="16" t="str">
        <f t="shared" ref="L22:L23" si="19">IF(K22&lt;3,"","x")</f>
        <v>x</v>
      </c>
      <c r="M22" s="15">
        <v>3</v>
      </c>
      <c r="N22" s="15"/>
      <c r="O22" s="16">
        <f t="shared" ref="O22:O23" si="20">IF(M22&lt;&gt;"",(K22*4+M22*6)/10,"")</f>
        <v>3.6</v>
      </c>
      <c r="P22" s="16" t="str">
        <f t="shared" ref="P22:P23" si="21">IF(N22&lt;&gt;"",ROUND((K22*4+N22*6)/10,1),"")</f>
        <v/>
      </c>
      <c r="Q22" s="15" t="str">
        <f t="shared" ref="Q22:Q23" si="22">IF(L22="x",IF(AND(O22&gt;=5,M22&gt;=3),"x",IF(AND(P22&gt;=5,N22&gt;=3),"x","")),"")</f>
        <v/>
      </c>
      <c r="R22" s="22">
        <f t="shared" ref="R22" si="23">MAX(O22:P22)</f>
        <v>3.6</v>
      </c>
      <c r="S22" s="14"/>
    </row>
    <row r="23" spans="1:19" s="8" customFormat="1">
      <c r="A23" s="7"/>
      <c r="B23" s="25"/>
      <c r="C23" s="26"/>
      <c r="D23" s="9"/>
      <c r="E23" s="14"/>
      <c r="F23" s="14"/>
      <c r="G23" s="14"/>
      <c r="H23" s="14"/>
      <c r="I23" s="14"/>
      <c r="J23" s="14"/>
      <c r="K23" s="14"/>
      <c r="L23" s="14" t="str">
        <f t="shared" si="19"/>
        <v/>
      </c>
      <c r="M23" s="14"/>
      <c r="N23" s="14"/>
      <c r="O23" s="14" t="str">
        <f t="shared" si="20"/>
        <v/>
      </c>
      <c r="P23" s="16" t="str">
        <f t="shared" si="21"/>
        <v/>
      </c>
      <c r="Q23" s="15" t="str">
        <f t="shared" si="22"/>
        <v/>
      </c>
      <c r="R23" s="22"/>
      <c r="S23" s="14"/>
    </row>
    <row r="24" spans="1:19">
      <c r="B24" s="2" t="s">
        <v>12</v>
      </c>
      <c r="C24" s="10">
        <f>COUNT(A11:A23)</f>
        <v>12</v>
      </c>
    </row>
    <row r="25" spans="1:19">
      <c r="L25" s="11"/>
      <c r="M25" s="30" t="s">
        <v>85</v>
      </c>
      <c r="N25" s="30"/>
      <c r="O25" s="30"/>
      <c r="P25" s="30"/>
      <c r="Q25" s="30"/>
      <c r="R25" s="30"/>
    </row>
    <row r="26" spans="1:19">
      <c r="B26" s="2" t="s">
        <v>13</v>
      </c>
      <c r="E26" s="19" t="s">
        <v>14</v>
      </c>
      <c r="L26" s="12"/>
      <c r="M26" s="31" t="s">
        <v>23</v>
      </c>
      <c r="N26" s="31"/>
      <c r="O26" s="31"/>
      <c r="P26" s="31"/>
      <c r="Q26" s="31"/>
      <c r="R26" s="31"/>
    </row>
    <row r="30" spans="1:19">
      <c r="E30" s="1" t="s">
        <v>45</v>
      </c>
      <c r="O30" s="1" t="s">
        <v>27</v>
      </c>
    </row>
  </sheetData>
  <sheetProtection password="CE28" sheet="1" objects="1" scenarios="1"/>
  <autoFilter ref="A10:WVZ26">
    <filterColumn colId="1" showButton="0"/>
  </autoFilter>
  <mergeCells count="19">
    <mergeCell ref="A9:A10"/>
    <mergeCell ref="B9:C10"/>
    <mergeCell ref="D9:D10"/>
    <mergeCell ref="E9:G9"/>
    <mergeCell ref="H9:J9"/>
    <mergeCell ref="A1:D1"/>
    <mergeCell ref="G1:S1"/>
    <mergeCell ref="A2:D2"/>
    <mergeCell ref="G2:S2"/>
    <mergeCell ref="A4:S4"/>
    <mergeCell ref="S9:S10"/>
    <mergeCell ref="M25:R25"/>
    <mergeCell ref="M26:R26"/>
    <mergeCell ref="K9:K10"/>
    <mergeCell ref="L9:L10"/>
    <mergeCell ref="M9:N9"/>
    <mergeCell ref="O9:P9"/>
    <mergeCell ref="Q9:Q10"/>
    <mergeCell ref="R9:R10"/>
  </mergeCells>
  <conditionalFormatting sqref="O11:Q11 P23:Q23 O22:Q22">
    <cfRule type="cellIs" dxfId="14" priority="12" operator="lessThan">
      <formula>5</formula>
    </cfRule>
  </conditionalFormatting>
  <conditionalFormatting sqref="M11:N11 K11 K22 M22:N22">
    <cfRule type="cellIs" dxfId="13" priority="11" operator="lessThan">
      <formula>3</formula>
    </cfRule>
  </conditionalFormatting>
  <conditionalFormatting sqref="O20:Q21">
    <cfRule type="cellIs" dxfId="12" priority="10" operator="lessThan">
      <formula>5</formula>
    </cfRule>
  </conditionalFormatting>
  <conditionalFormatting sqref="K20:K21 M20:N21">
    <cfRule type="cellIs" dxfId="11" priority="9" operator="lessThan">
      <formula>3</formula>
    </cfRule>
  </conditionalFormatting>
  <conditionalFormatting sqref="O18:Q19">
    <cfRule type="cellIs" dxfId="10" priority="8" operator="lessThan">
      <formula>5</formula>
    </cfRule>
  </conditionalFormatting>
  <conditionalFormatting sqref="K18:K19 M18:N19">
    <cfRule type="cellIs" dxfId="9" priority="7" operator="lessThan">
      <formula>3</formula>
    </cfRule>
  </conditionalFormatting>
  <conditionalFormatting sqref="O16:Q17">
    <cfRule type="cellIs" dxfId="8" priority="6" operator="lessThan">
      <formula>5</formula>
    </cfRule>
  </conditionalFormatting>
  <conditionalFormatting sqref="K16:K17 M16:N17">
    <cfRule type="cellIs" dxfId="7" priority="5" operator="lessThan">
      <formula>3</formula>
    </cfRule>
  </conditionalFormatting>
  <conditionalFormatting sqref="O14:Q15">
    <cfRule type="cellIs" dxfId="6" priority="4" operator="lessThan">
      <formula>5</formula>
    </cfRule>
  </conditionalFormatting>
  <conditionalFormatting sqref="K14:K15 M14:N15">
    <cfRule type="cellIs" dxfId="5" priority="3" operator="lessThan">
      <formula>3</formula>
    </cfRule>
  </conditionalFormatting>
  <conditionalFormatting sqref="O12:Q13">
    <cfRule type="cellIs" dxfId="4" priority="2" operator="lessThan">
      <formula>5</formula>
    </cfRule>
  </conditionalFormatting>
  <conditionalFormatting sqref="K12:K13 M12:N13">
    <cfRule type="cellIs" dxfId="3" priority="1" operator="lessThan">
      <formula>3</formula>
    </cfRule>
  </conditionalFormatting>
  <pageMargins left="0.45" right="0.45" top="0.5" bottom="0.2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30"/>
  <sheetViews>
    <sheetView topLeftCell="A2" workbookViewId="0">
      <selection activeCell="D21" sqref="D21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38" t="s">
        <v>0</v>
      </c>
      <c r="B1" s="38"/>
      <c r="C1" s="38"/>
      <c r="D1" s="38"/>
      <c r="G1" s="31" t="s">
        <v>1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>
      <c r="A2" s="31" t="s">
        <v>22</v>
      </c>
      <c r="B2" s="31"/>
      <c r="C2" s="31"/>
      <c r="D2" s="31"/>
      <c r="G2" s="31" t="s">
        <v>2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4" spans="1:19" ht="18.75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6" spans="1:19">
      <c r="A6" s="2" t="s">
        <v>35</v>
      </c>
      <c r="D6" s="2" t="s">
        <v>53</v>
      </c>
      <c r="M6" s="2" t="s">
        <v>25</v>
      </c>
      <c r="P6" s="20">
        <v>2</v>
      </c>
      <c r="Q6" s="2" t="s">
        <v>37</v>
      </c>
    </row>
    <row r="7" spans="1:19" ht="26.25" customHeight="1">
      <c r="A7" s="2" t="s">
        <v>83</v>
      </c>
      <c r="D7" s="2" t="s">
        <v>33</v>
      </c>
      <c r="E7" s="1" t="s">
        <v>87</v>
      </c>
      <c r="M7" s="3" t="s">
        <v>38</v>
      </c>
    </row>
    <row r="9" spans="1:19">
      <c r="A9" s="37" t="s">
        <v>4</v>
      </c>
      <c r="B9" s="34" t="s">
        <v>5</v>
      </c>
      <c r="C9" s="34"/>
      <c r="D9" s="40" t="s">
        <v>26</v>
      </c>
      <c r="E9" s="42" t="s">
        <v>6</v>
      </c>
      <c r="F9" s="34"/>
      <c r="G9" s="43"/>
      <c r="H9" s="42" t="s">
        <v>7</v>
      </c>
      <c r="I9" s="34"/>
      <c r="J9" s="35"/>
      <c r="K9" s="32" t="s">
        <v>15</v>
      </c>
      <c r="L9" s="32" t="s">
        <v>21</v>
      </c>
      <c r="M9" s="34" t="s">
        <v>16</v>
      </c>
      <c r="N9" s="34"/>
      <c r="O9" s="35" t="s">
        <v>19</v>
      </c>
      <c r="P9" s="36"/>
      <c r="Q9" s="34" t="s">
        <v>24</v>
      </c>
      <c r="R9" s="37" t="s">
        <v>20</v>
      </c>
      <c r="S9" s="28" t="s">
        <v>8</v>
      </c>
    </row>
    <row r="10" spans="1:19">
      <c r="A10" s="34"/>
      <c r="B10" s="34"/>
      <c r="C10" s="34"/>
      <c r="D10" s="41"/>
      <c r="E10" s="4" t="s">
        <v>9</v>
      </c>
      <c r="F10" s="5" t="s">
        <v>10</v>
      </c>
      <c r="G10" s="6" t="s">
        <v>11</v>
      </c>
      <c r="H10" s="4" t="s">
        <v>9</v>
      </c>
      <c r="I10" s="5" t="s">
        <v>10</v>
      </c>
      <c r="J10" s="13" t="s">
        <v>11</v>
      </c>
      <c r="K10" s="29"/>
      <c r="L10" s="33"/>
      <c r="M10" s="17" t="s">
        <v>17</v>
      </c>
      <c r="N10" s="17" t="s">
        <v>18</v>
      </c>
      <c r="O10" s="17" t="s">
        <v>17</v>
      </c>
      <c r="P10" s="18" t="s">
        <v>18</v>
      </c>
      <c r="Q10" s="34"/>
      <c r="R10" s="34"/>
      <c r="S10" s="29"/>
    </row>
    <row r="11" spans="1:19" s="8" customFormat="1">
      <c r="A11" s="7">
        <v>1</v>
      </c>
      <c r="B11" s="23" t="s">
        <v>54</v>
      </c>
      <c r="C11" s="24" t="s">
        <v>55</v>
      </c>
      <c r="D11" s="27" t="s">
        <v>56</v>
      </c>
      <c r="E11" s="14">
        <v>8</v>
      </c>
      <c r="F11" s="14"/>
      <c r="G11" s="14"/>
      <c r="H11" s="14">
        <v>9.5</v>
      </c>
      <c r="I11" s="14"/>
      <c r="J11" s="14"/>
      <c r="K11" s="21">
        <f>(E11+H11*2)/3</f>
        <v>9</v>
      </c>
      <c r="L11" s="16" t="str">
        <f>IF(K11&lt;3,"","x")</f>
        <v>x</v>
      </c>
      <c r="M11" s="15">
        <v>7</v>
      </c>
      <c r="N11" s="15"/>
      <c r="O11" s="16">
        <f>IF(M11&lt;&gt;"",(K11*4+M11*6)/10,"")</f>
        <v>7.8</v>
      </c>
      <c r="P11" s="16" t="str">
        <f>IF(N11&lt;&gt;"",ROUND((K11*4+N11*6)/10,1),"")</f>
        <v/>
      </c>
      <c r="Q11" s="15" t="str">
        <f>IF(L11="x",IF(AND(O11&gt;=5,M11&gt;=3),"x",IF(AND(P11&gt;=5,N11&gt;=3),"x","")),"")</f>
        <v>x</v>
      </c>
      <c r="R11" s="22">
        <f>MAX(O11:P11)</f>
        <v>7.8</v>
      </c>
      <c r="S11" s="14"/>
    </row>
    <row r="12" spans="1:19" s="8" customFormat="1">
      <c r="A12" s="7">
        <v>2</v>
      </c>
      <c r="B12" s="23" t="s">
        <v>57</v>
      </c>
      <c r="C12" s="24" t="s">
        <v>29</v>
      </c>
      <c r="D12" s="27" t="s">
        <v>58</v>
      </c>
      <c r="E12" s="14">
        <v>7.5</v>
      </c>
      <c r="F12" s="14"/>
      <c r="G12" s="14"/>
      <c r="H12" s="14">
        <v>9.5</v>
      </c>
      <c r="I12" s="14"/>
      <c r="J12" s="14"/>
      <c r="K12" s="21">
        <f t="shared" ref="K12:K19" si="0">(E12+H12*2)/3</f>
        <v>8.8333333333333339</v>
      </c>
      <c r="L12" s="16" t="str">
        <f t="shared" ref="L12:L19" si="1">IF(K12&lt;3,"","x")</f>
        <v>x</v>
      </c>
      <c r="M12" s="15">
        <v>7</v>
      </c>
      <c r="N12" s="15"/>
      <c r="O12" s="16">
        <f t="shared" ref="O12:O19" si="2">IF(M12&lt;&gt;"",(K12*4+M12*6)/10,"")</f>
        <v>7.7333333333333343</v>
      </c>
      <c r="P12" s="16" t="str">
        <f t="shared" ref="P12:P19" si="3">IF(N12&lt;&gt;"",ROUND((K12*4+N12*6)/10,1),"")</f>
        <v/>
      </c>
      <c r="Q12" s="15" t="str">
        <f t="shared" ref="Q12:Q19" si="4">IF(L12="x",IF(AND(O12&gt;=5,M12&gt;=3),"x",IF(AND(P12&gt;=5,N12&gt;=3),"x","")),"")</f>
        <v>x</v>
      </c>
      <c r="R12" s="22">
        <f t="shared" ref="R12:R19" si="5">MAX(O12:P12)</f>
        <v>7.7333333333333343</v>
      </c>
      <c r="S12" s="14"/>
    </row>
    <row r="13" spans="1:19" s="8" customFormat="1">
      <c r="A13" s="7">
        <v>3</v>
      </c>
      <c r="B13" s="23" t="s">
        <v>59</v>
      </c>
      <c r="C13" s="24" t="s">
        <v>60</v>
      </c>
      <c r="D13" s="27" t="s">
        <v>61</v>
      </c>
      <c r="E13" s="14">
        <v>8</v>
      </c>
      <c r="F13" s="14"/>
      <c r="G13" s="14"/>
      <c r="H13" s="14">
        <v>9.5</v>
      </c>
      <c r="I13" s="14"/>
      <c r="J13" s="14"/>
      <c r="K13" s="21">
        <f t="shared" si="0"/>
        <v>9</v>
      </c>
      <c r="L13" s="16" t="str">
        <f t="shared" si="1"/>
        <v>x</v>
      </c>
      <c r="M13" s="15">
        <v>7</v>
      </c>
      <c r="N13" s="15"/>
      <c r="O13" s="16">
        <f t="shared" si="2"/>
        <v>7.8</v>
      </c>
      <c r="P13" s="16" t="str">
        <f t="shared" si="3"/>
        <v/>
      </c>
      <c r="Q13" s="15" t="str">
        <f t="shared" si="4"/>
        <v>x</v>
      </c>
      <c r="R13" s="22">
        <f t="shared" si="5"/>
        <v>7.8</v>
      </c>
      <c r="S13" s="14"/>
    </row>
    <row r="14" spans="1:19" s="8" customFormat="1">
      <c r="A14" s="7">
        <v>4</v>
      </c>
      <c r="B14" s="23" t="s">
        <v>32</v>
      </c>
      <c r="C14" s="24" t="s">
        <v>62</v>
      </c>
      <c r="D14" s="27" t="s">
        <v>63</v>
      </c>
      <c r="E14" s="14">
        <v>7.5</v>
      </c>
      <c r="F14" s="14"/>
      <c r="G14" s="14"/>
      <c r="H14" s="14">
        <v>7.5</v>
      </c>
      <c r="I14" s="14"/>
      <c r="J14" s="14"/>
      <c r="K14" s="21">
        <f t="shared" si="0"/>
        <v>7.5</v>
      </c>
      <c r="L14" s="16" t="str">
        <f t="shared" si="1"/>
        <v>x</v>
      </c>
      <c r="M14" s="15">
        <v>3</v>
      </c>
      <c r="N14" s="15"/>
      <c r="O14" s="16">
        <f>IF(M14&lt;&gt;"",(K14*4+M14*6)/10,"")</f>
        <v>4.8</v>
      </c>
      <c r="P14" s="16" t="str">
        <f t="shared" si="3"/>
        <v/>
      </c>
      <c r="Q14" s="15" t="str">
        <f t="shared" si="4"/>
        <v/>
      </c>
      <c r="R14" s="22">
        <f t="shared" si="5"/>
        <v>4.8</v>
      </c>
      <c r="S14" s="14"/>
    </row>
    <row r="15" spans="1:19" s="8" customFormat="1">
      <c r="A15" s="7">
        <v>5</v>
      </c>
      <c r="B15" s="23" t="s">
        <v>64</v>
      </c>
      <c r="C15" s="24" t="s">
        <v>31</v>
      </c>
      <c r="D15" s="27" t="s">
        <v>65</v>
      </c>
      <c r="E15" s="14">
        <v>8</v>
      </c>
      <c r="F15" s="14"/>
      <c r="G15" s="14"/>
      <c r="H15" s="14">
        <v>9.5</v>
      </c>
      <c r="I15" s="14"/>
      <c r="J15" s="14"/>
      <c r="K15" s="21">
        <f t="shared" si="0"/>
        <v>9</v>
      </c>
      <c r="L15" s="16" t="str">
        <f t="shared" si="1"/>
        <v>x</v>
      </c>
      <c r="M15" s="15">
        <v>7</v>
      </c>
      <c r="N15" s="15"/>
      <c r="O15" s="16">
        <f t="shared" si="2"/>
        <v>7.8</v>
      </c>
      <c r="P15" s="16" t="str">
        <f t="shared" si="3"/>
        <v/>
      </c>
      <c r="Q15" s="15" t="str">
        <f t="shared" si="4"/>
        <v>x</v>
      </c>
      <c r="R15" s="22">
        <f t="shared" si="5"/>
        <v>7.8</v>
      </c>
      <c r="S15" s="14"/>
    </row>
    <row r="16" spans="1:19" s="8" customFormat="1">
      <c r="A16" s="7">
        <v>6</v>
      </c>
      <c r="B16" s="23" t="s">
        <v>66</v>
      </c>
      <c r="C16" s="24" t="s">
        <v>67</v>
      </c>
      <c r="D16" s="27" t="s">
        <v>68</v>
      </c>
      <c r="E16" s="14">
        <v>7.5</v>
      </c>
      <c r="F16" s="14"/>
      <c r="G16" s="14"/>
      <c r="H16" s="14">
        <v>8</v>
      </c>
      <c r="I16" s="14"/>
      <c r="J16" s="14"/>
      <c r="K16" s="21">
        <f t="shared" si="0"/>
        <v>7.833333333333333</v>
      </c>
      <c r="L16" s="16" t="str">
        <f t="shared" si="1"/>
        <v>x</v>
      </c>
      <c r="M16" s="15">
        <v>4.5</v>
      </c>
      <c r="N16" s="15"/>
      <c r="O16" s="16">
        <f t="shared" si="2"/>
        <v>5.833333333333333</v>
      </c>
      <c r="P16" s="16" t="str">
        <f t="shared" si="3"/>
        <v/>
      </c>
      <c r="Q16" s="15" t="str">
        <f t="shared" si="4"/>
        <v>x</v>
      </c>
      <c r="R16" s="22">
        <f t="shared" si="5"/>
        <v>5.833333333333333</v>
      </c>
      <c r="S16" s="14"/>
    </row>
    <row r="17" spans="1:19" s="8" customFormat="1">
      <c r="A17" s="7">
        <v>7</v>
      </c>
      <c r="B17" s="23" t="s">
        <v>69</v>
      </c>
      <c r="C17" s="24" t="s">
        <v>70</v>
      </c>
      <c r="D17" s="27" t="s">
        <v>71</v>
      </c>
      <c r="E17" s="14">
        <v>9</v>
      </c>
      <c r="F17" s="14"/>
      <c r="G17" s="14"/>
      <c r="H17" s="14">
        <v>8.5</v>
      </c>
      <c r="I17" s="14"/>
      <c r="J17" s="14"/>
      <c r="K17" s="21">
        <f t="shared" si="0"/>
        <v>8.6666666666666661</v>
      </c>
      <c r="L17" s="16" t="str">
        <f t="shared" si="1"/>
        <v>x</v>
      </c>
      <c r="M17" s="15">
        <v>4.5</v>
      </c>
      <c r="N17" s="15"/>
      <c r="O17" s="16">
        <f t="shared" si="2"/>
        <v>6.1666666666666661</v>
      </c>
      <c r="P17" s="16" t="str">
        <f t="shared" si="3"/>
        <v/>
      </c>
      <c r="Q17" s="15" t="str">
        <f t="shared" si="4"/>
        <v>x</v>
      </c>
      <c r="R17" s="22">
        <f t="shared" si="5"/>
        <v>6.1666666666666661</v>
      </c>
      <c r="S17" s="14"/>
    </row>
    <row r="18" spans="1:19" s="8" customFormat="1">
      <c r="A18" s="7">
        <v>8</v>
      </c>
      <c r="B18" s="23" t="s">
        <v>72</v>
      </c>
      <c r="C18" s="24" t="s">
        <v>73</v>
      </c>
      <c r="D18" s="27" t="s">
        <v>74</v>
      </c>
      <c r="E18" s="14"/>
      <c r="F18" s="14"/>
      <c r="G18" s="14"/>
      <c r="H18" s="14"/>
      <c r="I18" s="14"/>
      <c r="J18" s="14"/>
      <c r="K18" s="21">
        <f t="shared" si="0"/>
        <v>0</v>
      </c>
      <c r="L18" s="16" t="str">
        <f t="shared" si="1"/>
        <v/>
      </c>
      <c r="M18" s="15"/>
      <c r="N18" s="15"/>
      <c r="O18" s="16" t="str">
        <f t="shared" si="2"/>
        <v/>
      </c>
      <c r="P18" s="16" t="str">
        <f t="shared" si="3"/>
        <v/>
      </c>
      <c r="Q18" s="15" t="str">
        <f t="shared" si="4"/>
        <v/>
      </c>
      <c r="R18" s="22">
        <f t="shared" si="5"/>
        <v>0</v>
      </c>
      <c r="S18" s="14"/>
    </row>
    <row r="19" spans="1:19" s="8" customFormat="1">
      <c r="A19" s="7">
        <v>9</v>
      </c>
      <c r="B19" s="23" t="s">
        <v>75</v>
      </c>
      <c r="C19" s="24" t="s">
        <v>30</v>
      </c>
      <c r="D19" s="27" t="s">
        <v>76</v>
      </c>
      <c r="E19" s="14">
        <v>8</v>
      </c>
      <c r="F19" s="14"/>
      <c r="G19" s="14"/>
      <c r="H19" s="14">
        <v>9.5</v>
      </c>
      <c r="I19" s="14"/>
      <c r="J19" s="14"/>
      <c r="K19" s="21">
        <f t="shared" si="0"/>
        <v>9</v>
      </c>
      <c r="L19" s="16" t="str">
        <f t="shared" si="1"/>
        <v>x</v>
      </c>
      <c r="M19" s="15">
        <v>7</v>
      </c>
      <c r="N19" s="15"/>
      <c r="O19" s="16">
        <f t="shared" si="2"/>
        <v>7.8</v>
      </c>
      <c r="P19" s="16" t="str">
        <f t="shared" si="3"/>
        <v/>
      </c>
      <c r="Q19" s="15" t="str">
        <f t="shared" si="4"/>
        <v>x</v>
      </c>
      <c r="R19" s="22">
        <f t="shared" si="5"/>
        <v>7.8</v>
      </c>
      <c r="S19" s="14"/>
    </row>
    <row r="20" spans="1:19" s="8" customFormat="1">
      <c r="A20" s="7">
        <v>10</v>
      </c>
      <c r="B20" s="23" t="s">
        <v>77</v>
      </c>
      <c r="C20" s="24" t="s">
        <v>78</v>
      </c>
      <c r="D20" s="27" t="s">
        <v>79</v>
      </c>
      <c r="E20" s="14">
        <v>7.5</v>
      </c>
      <c r="F20" s="14"/>
      <c r="G20" s="14"/>
      <c r="H20" s="14">
        <v>8</v>
      </c>
      <c r="I20" s="14"/>
      <c r="J20" s="14"/>
      <c r="K20" s="21">
        <f t="shared" ref="K20:K22" si="6">(E20+H20*2)/3</f>
        <v>7.833333333333333</v>
      </c>
      <c r="L20" s="16" t="str">
        <f t="shared" ref="L20:L22" si="7">IF(K20&lt;3,"","x")</f>
        <v>x</v>
      </c>
      <c r="M20" s="15">
        <v>6</v>
      </c>
      <c r="N20" s="15"/>
      <c r="O20" s="16">
        <f t="shared" ref="O20:O22" si="8">IF(M20&lt;&gt;"",(K20*4+M20*6)/10,"")</f>
        <v>6.7333333333333325</v>
      </c>
      <c r="P20" s="16" t="str">
        <f t="shared" ref="P20:P22" si="9">IF(N20&lt;&gt;"",ROUND((K20*4+N20*6)/10,1),"")</f>
        <v/>
      </c>
      <c r="Q20" s="15" t="str">
        <f t="shared" ref="Q20:Q22" si="10">IF(L20="x",IF(AND(O20&gt;=5,M20&gt;=3),"x",IF(AND(P20&gt;=5,N20&gt;=3),"x","")),"")</f>
        <v>x</v>
      </c>
      <c r="R20" s="22">
        <f t="shared" ref="R20:R22" si="11">MAX(O20:P20)</f>
        <v>6.7333333333333325</v>
      </c>
      <c r="S20" s="14"/>
    </row>
    <row r="21" spans="1:19" s="8" customFormat="1">
      <c r="A21" s="7">
        <v>11</v>
      </c>
      <c r="B21" s="23" t="s">
        <v>28</v>
      </c>
      <c r="C21" s="24" t="s">
        <v>34</v>
      </c>
      <c r="D21" s="27" t="s">
        <v>80</v>
      </c>
      <c r="E21" s="14">
        <v>9</v>
      </c>
      <c r="F21" s="14"/>
      <c r="G21" s="14"/>
      <c r="H21" s="14">
        <v>9</v>
      </c>
      <c r="I21" s="14"/>
      <c r="J21" s="14"/>
      <c r="K21" s="21">
        <f t="shared" si="6"/>
        <v>9</v>
      </c>
      <c r="L21" s="16" t="str">
        <f t="shared" si="7"/>
        <v>x</v>
      </c>
      <c r="M21" s="15">
        <v>8.5</v>
      </c>
      <c r="N21" s="15"/>
      <c r="O21" s="16">
        <f t="shared" si="8"/>
        <v>8.6999999999999993</v>
      </c>
      <c r="P21" s="16" t="str">
        <f t="shared" si="9"/>
        <v/>
      </c>
      <c r="Q21" s="15" t="str">
        <f t="shared" si="10"/>
        <v>x</v>
      </c>
      <c r="R21" s="22">
        <f t="shared" si="11"/>
        <v>8.6999999999999993</v>
      </c>
      <c r="S21" s="14"/>
    </row>
    <row r="22" spans="1:19" s="8" customFormat="1">
      <c r="A22" s="7">
        <v>12</v>
      </c>
      <c r="B22" s="23" t="s">
        <v>84</v>
      </c>
      <c r="C22" s="24" t="s">
        <v>81</v>
      </c>
      <c r="D22" s="27" t="s">
        <v>82</v>
      </c>
      <c r="E22" s="14">
        <v>9</v>
      </c>
      <c r="F22" s="14"/>
      <c r="G22" s="14"/>
      <c r="H22" s="14">
        <v>8</v>
      </c>
      <c r="I22" s="14"/>
      <c r="J22" s="14"/>
      <c r="K22" s="21">
        <f t="shared" si="6"/>
        <v>8.3333333333333339</v>
      </c>
      <c r="L22" s="16" t="str">
        <f t="shared" si="7"/>
        <v>x</v>
      </c>
      <c r="M22" s="15">
        <v>7</v>
      </c>
      <c r="N22" s="15"/>
      <c r="O22" s="16">
        <f t="shared" si="8"/>
        <v>7.5333333333333341</v>
      </c>
      <c r="P22" s="16" t="str">
        <f t="shared" si="9"/>
        <v/>
      </c>
      <c r="Q22" s="15" t="str">
        <f t="shared" si="10"/>
        <v>x</v>
      </c>
      <c r="R22" s="22">
        <f t="shared" si="11"/>
        <v>7.5333333333333341</v>
      </c>
      <c r="S22" s="14"/>
    </row>
    <row r="23" spans="1:19" s="8" customFormat="1">
      <c r="A23" s="7"/>
      <c r="B23" s="25"/>
      <c r="C23" s="26"/>
      <c r="D23" s="9"/>
      <c r="E23" s="14"/>
      <c r="F23" s="14"/>
      <c r="G23" s="14"/>
      <c r="H23" s="14"/>
      <c r="I23" s="14"/>
      <c r="J23" s="14"/>
      <c r="K23" s="14"/>
      <c r="L23" s="14" t="str">
        <f t="shared" ref="L23" si="12">IF(K23&lt;3,"","x")</f>
        <v/>
      </c>
      <c r="M23" s="14"/>
      <c r="N23" s="14"/>
      <c r="O23" s="14" t="str">
        <f t="shared" ref="O23" si="13">IF(M23&lt;&gt;"",(K23*4+M23*6)/10,"")</f>
        <v/>
      </c>
      <c r="P23" s="16" t="str">
        <f t="shared" ref="P23" si="14">IF(N23&lt;&gt;"",ROUND((K23*4+N23*6)/10,1),"")</f>
        <v/>
      </c>
      <c r="Q23" s="15" t="str">
        <f t="shared" ref="Q23" si="15">IF(L23="x",IF(AND(O23&gt;=5,M23&gt;=3),"x",IF(AND(P23&gt;=5,N23&gt;=3),"x","")),"")</f>
        <v/>
      </c>
      <c r="R23" s="22"/>
      <c r="S23" s="14"/>
    </row>
    <row r="24" spans="1:19">
      <c r="B24" s="2" t="s">
        <v>12</v>
      </c>
      <c r="C24" s="10">
        <f>COUNT(A11:A23)</f>
        <v>12</v>
      </c>
    </row>
    <row r="25" spans="1:19">
      <c r="L25" s="11"/>
      <c r="M25" s="30" t="s">
        <v>86</v>
      </c>
      <c r="N25" s="30"/>
      <c r="O25" s="30"/>
      <c r="P25" s="30"/>
      <c r="Q25" s="30"/>
      <c r="R25" s="30"/>
    </row>
    <row r="26" spans="1:19">
      <c r="B26" s="2" t="s">
        <v>13</v>
      </c>
      <c r="E26" s="19" t="s">
        <v>14</v>
      </c>
      <c r="L26" s="12"/>
      <c r="M26" s="31" t="s">
        <v>23</v>
      </c>
      <c r="N26" s="31"/>
      <c r="O26" s="31"/>
      <c r="P26" s="31"/>
      <c r="Q26" s="31"/>
      <c r="R26" s="31"/>
    </row>
    <row r="30" spans="1:19">
      <c r="E30" s="1" t="s">
        <v>39</v>
      </c>
      <c r="O30" s="1" t="s">
        <v>27</v>
      </c>
    </row>
  </sheetData>
  <sheetProtection password="CE28" sheet="1" objects="1" scenarios="1"/>
  <autoFilter ref="A10:WVZ26">
    <filterColumn colId="1" showButton="0"/>
  </autoFilter>
  <mergeCells count="19">
    <mergeCell ref="A9:A10"/>
    <mergeCell ref="B9:C10"/>
    <mergeCell ref="D9:D10"/>
    <mergeCell ref="E9:G9"/>
    <mergeCell ref="H9:J9"/>
    <mergeCell ref="A1:D1"/>
    <mergeCell ref="G1:S1"/>
    <mergeCell ref="A2:D2"/>
    <mergeCell ref="G2:S2"/>
    <mergeCell ref="A4:S4"/>
    <mergeCell ref="S9:S10"/>
    <mergeCell ref="M25:R25"/>
    <mergeCell ref="M26:R26"/>
    <mergeCell ref="K9:K10"/>
    <mergeCell ref="L9:L10"/>
    <mergeCell ref="M9:N9"/>
    <mergeCell ref="O9:P9"/>
    <mergeCell ref="Q9:Q10"/>
    <mergeCell ref="R9:R10"/>
  </mergeCells>
  <conditionalFormatting sqref="P23:Q23">
    <cfRule type="cellIs" dxfId="2" priority="21" operator="lessThan">
      <formula>5</formula>
    </cfRule>
  </conditionalFormatting>
  <conditionalFormatting sqref="O11:Q22">
    <cfRule type="cellIs" dxfId="1" priority="2" operator="lessThan">
      <formula>5</formula>
    </cfRule>
  </conditionalFormatting>
  <conditionalFormatting sqref="K11:K22 M11:N22">
    <cfRule type="cellIs" dxfId="0" priority="1" operator="lessThan">
      <formula>3</formula>
    </cfRule>
  </conditionalFormatting>
  <pageMargins left="0.45" right="0.45" top="0.5" bottom="0.2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KT</vt:lpstr>
      <vt:lpstr>PTHDKT</vt:lpstr>
      <vt:lpstr>KBT</vt:lpstr>
      <vt:lpstr>KTDN P3</vt:lpstr>
      <vt:lpstr>KTDN P2</vt:lpstr>
      <vt:lpstr>KTVT</vt:lpstr>
      <vt:lpstr>Sheet2</vt:lpstr>
      <vt:lpstr>Sheet3</vt:lpstr>
      <vt:lpstr>KBT!Print_Titles</vt:lpstr>
      <vt:lpstr>KT!Print_Titles</vt:lpstr>
      <vt:lpstr>'KTDN P2'!Print_Titles</vt:lpstr>
      <vt:lpstr>'KTDN P3'!Print_Titles</vt:lpstr>
      <vt:lpstr>KTVT!Print_Titles</vt:lpstr>
      <vt:lpstr>PTHDKT!Print_Titles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FPT</dc:creator>
  <cp:lastModifiedBy>FPT</cp:lastModifiedBy>
  <cp:lastPrinted>2016-01-21T00:43:13Z</cp:lastPrinted>
  <dcterms:created xsi:type="dcterms:W3CDTF">2014-11-04T01:45:16Z</dcterms:created>
  <dcterms:modified xsi:type="dcterms:W3CDTF">2016-01-21T08:57:58Z</dcterms:modified>
</cp:coreProperties>
</file>